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fea.RFEA0\Desktop\Trabajos Casa Navidad\WMA\"/>
    </mc:Choice>
  </mc:AlternateContent>
  <bookViews>
    <workbookView xWindow="0" yWindow="0" windowWidth="20490" windowHeight="7755" tabRatio="712"/>
  </bookViews>
  <sheets>
    <sheet name="Age Grade Calculator" sheetId="31" r:id="rId1"/>
    <sheet name="Factors" sheetId="17" r:id="rId2"/>
    <sheet name="Scoring Coefficients" sheetId="3" r:id="rId3"/>
    <sheet name="Standard" sheetId="33" r:id="rId4"/>
    <sheet name="Pulldowns" sheetId="32" state="hidden" r:id="rId5"/>
  </sheets>
  <definedNames>
    <definedName name="_xlnm._FilterDatabase" localSheetId="2" hidden="1">'Scoring Coefficients'!$A$1:$F$33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31" l="1"/>
  <c r="C45" i="31"/>
  <c r="C48" i="31"/>
  <c r="C47" i="31"/>
  <c r="C40" i="31" l="1"/>
  <c r="A6" i="3" l="1"/>
  <c r="L23" i="31"/>
  <c r="L29" i="31"/>
  <c r="L35" i="31"/>
  <c r="L37" i="31"/>
  <c r="L40" i="31"/>
  <c r="L52" i="31"/>
  <c r="L53" i="31"/>
  <c r="L54" i="31"/>
  <c r="L55" i="31"/>
  <c r="L56" i="31"/>
  <c r="L57" i="31"/>
  <c r="L58" i="31"/>
  <c r="L59" i="31"/>
  <c r="L60" i="31"/>
  <c r="L61" i="31"/>
  <c r="L62" i="31"/>
  <c r="L63" i="31"/>
  <c r="L64" i="31"/>
  <c r="L65" i="31"/>
  <c r="L66" i="31"/>
  <c r="L67" i="31"/>
  <c r="L68" i="31"/>
  <c r="L69" i="31"/>
  <c r="L70" i="31"/>
  <c r="L71" i="31"/>
  <c r="L72" i="31"/>
  <c r="L73" i="31"/>
  <c r="L74" i="31"/>
  <c r="L75" i="31"/>
  <c r="L76" i="31"/>
  <c r="L77" i="31"/>
  <c r="L78" i="31"/>
  <c r="L79" i="31"/>
  <c r="L80" i="31"/>
  <c r="L81" i="31"/>
  <c r="L82" i="31"/>
  <c r="L83" i="31"/>
  <c r="L84" i="31"/>
  <c r="L85" i="31"/>
  <c r="L86" i="31"/>
  <c r="L87" i="31"/>
  <c r="L88" i="31"/>
  <c r="L89" i="31"/>
  <c r="L90" i="31"/>
  <c r="L91" i="31"/>
  <c r="L92" i="31"/>
  <c r="L93" i="31"/>
  <c r="L94" i="31"/>
  <c r="L95" i="31"/>
  <c r="L96" i="31"/>
  <c r="L97" i="31"/>
  <c r="L98" i="31"/>
  <c r="L99" i="31"/>
  <c r="L100" i="31"/>
  <c r="L101" i="31"/>
  <c r="L102" i="31"/>
  <c r="L103" i="31"/>
  <c r="L104" i="31"/>
  <c r="L105" i="31"/>
  <c r="L106" i="31"/>
  <c r="I8" i="31"/>
  <c r="G8" i="31" s="1"/>
  <c r="I9" i="31"/>
  <c r="I10" i="31"/>
  <c r="G10" i="31" s="1"/>
  <c r="I11" i="31"/>
  <c r="I12" i="31"/>
  <c r="G12" i="31" s="1"/>
  <c r="I13" i="31"/>
  <c r="I14" i="31"/>
  <c r="G14" i="31" s="1"/>
  <c r="I15" i="31"/>
  <c r="I16" i="31"/>
  <c r="G16" i="31" s="1"/>
  <c r="I17" i="31"/>
  <c r="I18" i="31"/>
  <c r="I19" i="31"/>
  <c r="G19" i="31" s="1"/>
  <c r="I20" i="31"/>
  <c r="J20" i="31" s="1"/>
  <c r="I21" i="31"/>
  <c r="G21" i="31" s="1"/>
  <c r="I22" i="31"/>
  <c r="J22" i="31" s="1"/>
  <c r="G23" i="31"/>
  <c r="H23" i="31"/>
  <c r="I23" i="31"/>
  <c r="J23" i="31"/>
  <c r="K23" i="31"/>
  <c r="I24" i="31"/>
  <c r="I25" i="31"/>
  <c r="J25" i="31" s="1"/>
  <c r="I26" i="31"/>
  <c r="J26" i="31" s="1"/>
  <c r="I27" i="31"/>
  <c r="H27" i="31" s="1"/>
  <c r="I28" i="31"/>
  <c r="J28" i="31" s="1"/>
  <c r="G29" i="31"/>
  <c r="H29" i="31"/>
  <c r="I29" i="31"/>
  <c r="J29" i="31"/>
  <c r="K29" i="31"/>
  <c r="I30" i="31"/>
  <c r="J30" i="31" s="1"/>
  <c r="I31" i="31"/>
  <c r="G31" i="31" s="1"/>
  <c r="I32" i="31"/>
  <c r="J32" i="31" s="1"/>
  <c r="I33" i="31"/>
  <c r="K33" i="31" s="1"/>
  <c r="I34" i="31"/>
  <c r="J34" i="31" s="1"/>
  <c r="G35" i="31"/>
  <c r="H35" i="31"/>
  <c r="I35" i="31"/>
  <c r="J35" i="31"/>
  <c r="K35" i="31"/>
  <c r="I36" i="31"/>
  <c r="J36" i="31" s="1"/>
  <c r="G37" i="31"/>
  <c r="H37" i="31"/>
  <c r="I37" i="31"/>
  <c r="J37" i="31"/>
  <c r="K37" i="31"/>
  <c r="I38" i="31"/>
  <c r="J38" i="31" s="1"/>
  <c r="G39" i="31"/>
  <c r="I39" i="31"/>
  <c r="H39" i="31" s="1"/>
  <c r="J39" i="31"/>
  <c r="K39" i="31"/>
  <c r="I40" i="31"/>
  <c r="J40" i="31"/>
  <c r="I41" i="31"/>
  <c r="H41" i="31" s="1"/>
  <c r="I42" i="31"/>
  <c r="J42" i="31" s="1"/>
  <c r="I43" i="31"/>
  <c r="J43" i="31" s="1"/>
  <c r="I44" i="31"/>
  <c r="I45" i="31"/>
  <c r="J45" i="31" s="1"/>
  <c r="I46" i="31"/>
  <c r="J46" i="31" s="1"/>
  <c r="I47" i="31"/>
  <c r="H47" i="31" s="1"/>
  <c r="I48" i="31"/>
  <c r="I49" i="31"/>
  <c r="J49" i="31" s="1"/>
  <c r="I50" i="31"/>
  <c r="J50" i="31" s="1"/>
  <c r="I51" i="31"/>
  <c r="H51" i="31" s="1"/>
  <c r="I52" i="31"/>
  <c r="G53" i="31"/>
  <c r="H53" i="31"/>
  <c r="I53" i="31"/>
  <c r="J53" i="31"/>
  <c r="K53" i="31"/>
  <c r="I54" i="31"/>
  <c r="J54" i="31"/>
  <c r="G55" i="31"/>
  <c r="H55" i="31"/>
  <c r="I55" i="31"/>
  <c r="J55" i="31"/>
  <c r="K55" i="31"/>
  <c r="I56" i="31"/>
  <c r="G57" i="31"/>
  <c r="H57" i="31"/>
  <c r="I57" i="31"/>
  <c r="J57" i="31"/>
  <c r="K57" i="31"/>
  <c r="I58" i="31"/>
  <c r="J58" i="31"/>
  <c r="G59" i="31"/>
  <c r="H59" i="31"/>
  <c r="I59" i="31"/>
  <c r="J59" i="31"/>
  <c r="K59" i="31"/>
  <c r="I60" i="31"/>
  <c r="G61" i="31"/>
  <c r="H61" i="31"/>
  <c r="I61" i="31"/>
  <c r="J61" i="31"/>
  <c r="K61" i="31"/>
  <c r="I62" i="31"/>
  <c r="J62" i="31"/>
  <c r="G63" i="31"/>
  <c r="H63" i="31"/>
  <c r="I63" i="31"/>
  <c r="J63" i="31"/>
  <c r="K63" i="31"/>
  <c r="I64" i="31"/>
  <c r="G65" i="31"/>
  <c r="H65" i="31"/>
  <c r="I65" i="31"/>
  <c r="J65" i="31"/>
  <c r="K65" i="31"/>
  <c r="I66" i="31"/>
  <c r="J66" i="31"/>
  <c r="G67" i="31"/>
  <c r="H67" i="31"/>
  <c r="I67" i="31"/>
  <c r="J67" i="31"/>
  <c r="K67" i="31"/>
  <c r="I68" i="31"/>
  <c r="G69" i="31"/>
  <c r="H69" i="31"/>
  <c r="I69" i="31"/>
  <c r="J69" i="31"/>
  <c r="K69" i="31"/>
  <c r="I70" i="31"/>
  <c r="J70" i="31"/>
  <c r="G71" i="31"/>
  <c r="H71" i="31"/>
  <c r="I71" i="31"/>
  <c r="J71" i="31"/>
  <c r="K71" i="31"/>
  <c r="I72" i="31"/>
  <c r="G73" i="31"/>
  <c r="H73" i="31"/>
  <c r="I73" i="31"/>
  <c r="J73" i="31"/>
  <c r="K73" i="31"/>
  <c r="I74" i="31"/>
  <c r="J74" i="31"/>
  <c r="G75" i="31"/>
  <c r="H75" i="31"/>
  <c r="I75" i="31"/>
  <c r="J75" i="31"/>
  <c r="K75" i="31"/>
  <c r="I76" i="31"/>
  <c r="G77" i="31"/>
  <c r="H77" i="31"/>
  <c r="I77" i="31"/>
  <c r="J77" i="31"/>
  <c r="K77" i="31"/>
  <c r="I78" i="31"/>
  <c r="J78" i="31"/>
  <c r="G79" i="31"/>
  <c r="H79" i="31"/>
  <c r="I79" i="31"/>
  <c r="J79" i="31"/>
  <c r="K79" i="31"/>
  <c r="I80" i="31"/>
  <c r="G81" i="31"/>
  <c r="H81" i="31"/>
  <c r="I81" i="31"/>
  <c r="J81" i="31"/>
  <c r="K81" i="31"/>
  <c r="I82" i="31"/>
  <c r="J82" i="31"/>
  <c r="G83" i="31"/>
  <c r="H83" i="31"/>
  <c r="I83" i="31"/>
  <c r="J83" i="31"/>
  <c r="K83" i="31"/>
  <c r="I84" i="31"/>
  <c r="G85" i="31"/>
  <c r="H85" i="31"/>
  <c r="I85" i="31"/>
  <c r="J85" i="31"/>
  <c r="K85" i="31"/>
  <c r="I86" i="31"/>
  <c r="J86" i="31"/>
  <c r="G87" i="31"/>
  <c r="H87" i="31"/>
  <c r="I87" i="31"/>
  <c r="J87" i="31"/>
  <c r="K87" i="31"/>
  <c r="I88" i="31"/>
  <c r="G89" i="31"/>
  <c r="H89" i="31"/>
  <c r="I89" i="31"/>
  <c r="J89" i="31"/>
  <c r="K89" i="31"/>
  <c r="I90" i="31"/>
  <c r="J90" i="31"/>
  <c r="G91" i="31"/>
  <c r="H91" i="31"/>
  <c r="I91" i="31"/>
  <c r="J91" i="31"/>
  <c r="K91" i="31"/>
  <c r="I92" i="31"/>
  <c r="G92" i="31" s="1"/>
  <c r="G93" i="31"/>
  <c r="I93" i="31"/>
  <c r="H93" i="31" s="1"/>
  <c r="J93" i="31"/>
  <c r="K93" i="31"/>
  <c r="I94" i="31"/>
  <c r="J94" i="31" s="1"/>
  <c r="G95" i="31"/>
  <c r="I95" i="31"/>
  <c r="H95" i="31" s="1"/>
  <c r="J95" i="31"/>
  <c r="K95" i="31"/>
  <c r="I96" i="31"/>
  <c r="J96" i="31" s="1"/>
  <c r="G97" i="31"/>
  <c r="I97" i="31"/>
  <c r="H97" i="31" s="1"/>
  <c r="J97" i="31"/>
  <c r="K97" i="31"/>
  <c r="I98" i="31"/>
  <c r="J98" i="31" s="1"/>
  <c r="G99" i="31"/>
  <c r="I99" i="31"/>
  <c r="H99" i="31" s="1"/>
  <c r="J99" i="31"/>
  <c r="K99" i="31"/>
  <c r="I100" i="31"/>
  <c r="J100" i="31" s="1"/>
  <c r="G101" i="31"/>
  <c r="I101" i="31"/>
  <c r="H101" i="31" s="1"/>
  <c r="J101" i="31"/>
  <c r="K101" i="31"/>
  <c r="I102" i="31"/>
  <c r="J102" i="31" s="1"/>
  <c r="G103" i="31"/>
  <c r="I103" i="31"/>
  <c r="H103" i="31" s="1"/>
  <c r="J103" i="31"/>
  <c r="K103" i="31"/>
  <c r="I104" i="31"/>
  <c r="J104" i="31" s="1"/>
  <c r="G105" i="31"/>
  <c r="I105" i="31"/>
  <c r="H105" i="31" s="1"/>
  <c r="J105" i="31"/>
  <c r="K105" i="31"/>
  <c r="I106" i="31"/>
  <c r="J106" i="31" s="1"/>
  <c r="J41" i="31" l="1"/>
  <c r="K41" i="31"/>
  <c r="L41" i="31" s="1"/>
  <c r="G41" i="31"/>
  <c r="H49" i="31"/>
  <c r="G51" i="31"/>
  <c r="K51" i="31"/>
  <c r="L51" i="31" s="1"/>
  <c r="J51" i="31"/>
  <c r="K49" i="31"/>
  <c r="L49" i="31" s="1"/>
  <c r="G49" i="31"/>
  <c r="H45" i="31"/>
  <c r="K45" i="31"/>
  <c r="L45" i="31" s="1"/>
  <c r="G45" i="31"/>
  <c r="H43" i="31"/>
  <c r="K43" i="31"/>
  <c r="L43" i="31" s="1"/>
  <c r="G43" i="31"/>
  <c r="L39" i="31"/>
  <c r="G47" i="31"/>
  <c r="K47" i="31"/>
  <c r="L47" i="31" s="1"/>
  <c r="J47" i="31"/>
  <c r="J33" i="31"/>
  <c r="J31" i="31"/>
  <c r="K31" i="31"/>
  <c r="L31" i="31" s="1"/>
  <c r="H31" i="31"/>
  <c r="L33" i="31"/>
  <c r="H33" i="31"/>
  <c r="G33" i="31"/>
  <c r="G25" i="31"/>
  <c r="H25" i="31"/>
  <c r="K27" i="31"/>
  <c r="L27" i="31" s="1"/>
  <c r="J27" i="31"/>
  <c r="G27" i="31"/>
  <c r="K25" i="31"/>
  <c r="L25" i="31" s="1"/>
  <c r="J24" i="31"/>
  <c r="K21" i="31"/>
  <c r="L21" i="31" s="1"/>
  <c r="J21" i="31"/>
  <c r="H21" i="31"/>
  <c r="J18" i="31"/>
  <c r="K19" i="31"/>
  <c r="L19" i="31" s="1"/>
  <c r="J19" i="31"/>
  <c r="H19" i="31"/>
  <c r="H17" i="31"/>
  <c r="K17" i="31"/>
  <c r="G17" i="31"/>
  <c r="J17" i="31"/>
  <c r="J16" i="31"/>
  <c r="K15" i="31"/>
  <c r="G15" i="31"/>
  <c r="J15" i="31"/>
  <c r="H15" i="31"/>
  <c r="H14" i="31"/>
  <c r="J14" i="31"/>
  <c r="K13" i="31"/>
  <c r="G13" i="31"/>
  <c r="J13" i="31"/>
  <c r="H13" i="31"/>
  <c r="H12" i="31"/>
  <c r="J12" i="31"/>
  <c r="K11" i="31"/>
  <c r="G11" i="31"/>
  <c r="J11" i="31"/>
  <c r="H11" i="31"/>
  <c r="H10" i="31"/>
  <c r="J10" i="31"/>
  <c r="K9" i="31"/>
  <c r="G9" i="31"/>
  <c r="J9" i="31"/>
  <c r="H9" i="31"/>
  <c r="H8" i="31"/>
  <c r="J8" i="31"/>
  <c r="G88" i="31"/>
  <c r="K88" i="31"/>
  <c r="G84" i="31"/>
  <c r="K84" i="31"/>
  <c r="G76" i="31"/>
  <c r="K76" i="31"/>
  <c r="G68" i="31"/>
  <c r="K68" i="31"/>
  <c r="G52" i="31"/>
  <c r="K52" i="31"/>
  <c r="G48" i="31"/>
  <c r="K48" i="31"/>
  <c r="L48" i="31" s="1"/>
  <c r="G44" i="31"/>
  <c r="K44" i="31"/>
  <c r="L44" i="31" s="1"/>
  <c r="H104" i="31"/>
  <c r="H100" i="31"/>
  <c r="H98" i="31"/>
  <c r="H96" i="31"/>
  <c r="H92" i="31"/>
  <c r="H88" i="31"/>
  <c r="H76" i="31"/>
  <c r="H68" i="31"/>
  <c r="H56" i="31"/>
  <c r="H48" i="31"/>
  <c r="H44" i="31"/>
  <c r="K106" i="31"/>
  <c r="G106" i="31"/>
  <c r="K104" i="31"/>
  <c r="G104" i="31"/>
  <c r="K102" i="31"/>
  <c r="G102" i="31"/>
  <c r="K100" i="31"/>
  <c r="G100" i="31"/>
  <c r="K98" i="31"/>
  <c r="G98" i="31"/>
  <c r="K96" i="31"/>
  <c r="G96" i="31"/>
  <c r="K94" i="31"/>
  <c r="G94" i="31"/>
  <c r="K92" i="31"/>
  <c r="G90" i="31"/>
  <c r="K90" i="31"/>
  <c r="G86" i="31"/>
  <c r="K86" i="31"/>
  <c r="G82" i="31"/>
  <c r="K82" i="31"/>
  <c r="G78" i="31"/>
  <c r="K78" i="31"/>
  <c r="G74" i="31"/>
  <c r="K74" i="31"/>
  <c r="G70" i="31"/>
  <c r="K70" i="31"/>
  <c r="G66" i="31"/>
  <c r="K66" i="31"/>
  <c r="G62" i="31"/>
  <c r="K62" i="31"/>
  <c r="G58" i="31"/>
  <c r="K58" i="31"/>
  <c r="G54" i="31"/>
  <c r="K54" i="31"/>
  <c r="G50" i="31"/>
  <c r="K50" i="31"/>
  <c r="L50" i="31" s="1"/>
  <c r="G46" i="31"/>
  <c r="K46" i="31"/>
  <c r="L46" i="31" s="1"/>
  <c r="G42" i="31"/>
  <c r="K42" i="31"/>
  <c r="L42" i="31" s="1"/>
  <c r="G80" i="31"/>
  <c r="K80" i="31"/>
  <c r="G72" i="31"/>
  <c r="K72" i="31"/>
  <c r="G64" i="31"/>
  <c r="K64" i="31"/>
  <c r="G60" i="31"/>
  <c r="K60" i="31"/>
  <c r="G56" i="31"/>
  <c r="K56" i="31"/>
  <c r="H106" i="31"/>
  <c r="H102" i="31"/>
  <c r="H94" i="31"/>
  <c r="H84" i="31"/>
  <c r="H80" i="31"/>
  <c r="H72" i="31"/>
  <c r="H64" i="31"/>
  <c r="H60" i="31"/>
  <c r="H52" i="31"/>
  <c r="J92" i="31"/>
  <c r="H90" i="31"/>
  <c r="J88" i="31"/>
  <c r="H86" i="31"/>
  <c r="J84" i="31"/>
  <c r="H82" i="31"/>
  <c r="J80" i="31"/>
  <c r="H78" i="31"/>
  <c r="J76" i="31"/>
  <c r="H74" i="31"/>
  <c r="J72" i="31"/>
  <c r="H70" i="31"/>
  <c r="J68" i="31"/>
  <c r="H66" i="31"/>
  <c r="J64" i="31"/>
  <c r="H62" i="31"/>
  <c r="J60" i="31"/>
  <c r="H58" i="31"/>
  <c r="J56" i="31"/>
  <c r="H54" i="31"/>
  <c r="J52" i="31"/>
  <c r="H50" i="31"/>
  <c r="J48" i="31"/>
  <c r="H46" i="31"/>
  <c r="J44" i="31"/>
  <c r="H42" i="31"/>
  <c r="G40" i="31"/>
  <c r="K40" i="31"/>
  <c r="H40" i="31"/>
  <c r="G38" i="31"/>
  <c r="K38" i="31"/>
  <c r="L38" i="31" s="1"/>
  <c r="H38" i="31"/>
  <c r="G36" i="31"/>
  <c r="K36" i="31"/>
  <c r="L36" i="31" s="1"/>
  <c r="H36" i="31"/>
  <c r="G34" i="31"/>
  <c r="K34" i="31"/>
  <c r="L34" i="31" s="1"/>
  <c r="H34" i="31"/>
  <c r="G32" i="31"/>
  <c r="K32" i="31"/>
  <c r="L32" i="31" s="1"/>
  <c r="H32" i="31"/>
  <c r="G30" i="31"/>
  <c r="K30" i="31"/>
  <c r="L30" i="31" s="1"/>
  <c r="H30" i="31"/>
  <c r="G28" i="31"/>
  <c r="K28" i="31"/>
  <c r="L28" i="31" s="1"/>
  <c r="H28" i="31"/>
  <c r="G26" i="31"/>
  <c r="K26" i="31"/>
  <c r="L26" i="31" s="1"/>
  <c r="H26" i="31"/>
  <c r="G24" i="31"/>
  <c r="K24" i="31"/>
  <c r="L24" i="31" s="1"/>
  <c r="H24" i="31"/>
  <c r="G22" i="31"/>
  <c r="K22" i="31"/>
  <c r="L22" i="31" s="1"/>
  <c r="H22" i="31"/>
  <c r="G20" i="31"/>
  <c r="K20" i="31"/>
  <c r="L20" i="31" s="1"/>
  <c r="H20" i="31"/>
  <c r="G18" i="31"/>
  <c r="K18" i="31"/>
  <c r="L18" i="31" s="1"/>
  <c r="H18" i="31"/>
  <c r="H16" i="31"/>
  <c r="K16" i="31"/>
  <c r="K14" i="31"/>
  <c r="K12" i="31"/>
  <c r="K10" i="31"/>
  <c r="K8" i="31"/>
  <c r="A2" i="33"/>
  <c r="I7" i="31"/>
  <c r="H7" i="31" l="1"/>
  <c r="J7" i="31"/>
  <c r="G7" i="31"/>
  <c r="K7" i="31"/>
  <c r="A2" i="3" l="1"/>
  <c r="A3" i="33" l="1"/>
  <c r="A4" i="33"/>
  <c r="A5" i="33"/>
  <c r="A6" i="33"/>
  <c r="A7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5" i="33"/>
  <c r="A26" i="33"/>
  <c r="A27" i="33"/>
  <c r="A28" i="33"/>
  <c r="A29" i="33"/>
  <c r="A30" i="33"/>
  <c r="A31" i="33"/>
  <c r="A32" i="33"/>
  <c r="A63" i="33"/>
  <c r="A62" i="33"/>
  <c r="A61" i="33"/>
  <c r="A60" i="33"/>
  <c r="A59" i="33"/>
  <c r="A58" i="33"/>
  <c r="A57" i="33"/>
  <c r="A56" i="33"/>
  <c r="A55" i="33"/>
  <c r="A54" i="33"/>
  <c r="A53" i="33"/>
  <c r="A52" i="33"/>
  <c r="A51" i="33"/>
  <c r="A50" i="33"/>
  <c r="A49" i="33"/>
  <c r="A48" i="33"/>
  <c r="A47" i="33"/>
  <c r="A46" i="33"/>
  <c r="A45" i="33"/>
  <c r="A44" i="33"/>
  <c r="A43" i="33"/>
  <c r="A42" i="33"/>
  <c r="A41" i="33"/>
  <c r="A40" i="33"/>
  <c r="A39" i="33"/>
  <c r="A38" i="33"/>
  <c r="A37" i="33"/>
  <c r="A36" i="33"/>
  <c r="A35" i="33"/>
  <c r="A34" i="33"/>
  <c r="A33" i="33"/>
  <c r="A3" i="3"/>
  <c r="A4" i="3"/>
  <c r="L16" i="31" s="1"/>
  <c r="A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L10" i="31" l="1"/>
  <c r="L7" i="31"/>
  <c r="L13" i="31"/>
  <c r="L14" i="31"/>
  <c r="L11" i="31"/>
  <c r="L8" i="31"/>
  <c r="L12" i="31"/>
  <c r="L15" i="31"/>
  <c r="L9" i="31"/>
  <c r="L17" i="31"/>
</calcChain>
</file>

<file path=xl/sharedStrings.xml><?xml version="1.0" encoding="utf-8"?>
<sst xmlns="http://schemas.openxmlformats.org/spreadsheetml/2006/main" count="591" uniqueCount="275">
  <si>
    <t>Instructions</t>
  </si>
  <si>
    <t>Last</t>
  </si>
  <si>
    <t>Sex</t>
  </si>
  <si>
    <t>Event</t>
  </si>
  <si>
    <t>Performance</t>
  </si>
  <si>
    <t>Numeric Performance</t>
  </si>
  <si>
    <t>A</t>
  </si>
  <si>
    <t xml:space="preserve">Type age as number </t>
  </si>
  <si>
    <t>D</t>
  </si>
  <si>
    <t>E</t>
  </si>
  <si>
    <t>F</t>
  </si>
  <si>
    <t>Type performance:
	- Time, height or distance as number
	- Time in minutes and seconds (mm:ss.xx). Example: 5 minutes and 25.37 seconds as 5:25.37
	- Time in hours must be typed using one of the above. Example: 2 hours, 35 minutes and 25 seconds as 155:25 or 9325</t>
  </si>
  <si>
    <t>Age</t>
  </si>
  <si>
    <t>First</t>
  </si>
  <si>
    <t>HT</t>
  </si>
  <si>
    <t>SP</t>
  </si>
  <si>
    <t>DT</t>
  </si>
  <si>
    <t>JT</t>
  </si>
  <si>
    <t>WT</t>
  </si>
  <si>
    <t>60mH</t>
  </si>
  <si>
    <t>HJ</t>
  </si>
  <si>
    <t>LJ</t>
  </si>
  <si>
    <t>800m</t>
  </si>
  <si>
    <t>SH</t>
  </si>
  <si>
    <t>200m</t>
  </si>
  <si>
    <t>PV</t>
  </si>
  <si>
    <t>100m</t>
  </si>
  <si>
    <t>400m</t>
  </si>
  <si>
    <t>1500m</t>
  </si>
  <si>
    <t>1000m</t>
  </si>
  <si>
    <t>M30</t>
  </si>
  <si>
    <t>M35</t>
  </si>
  <si>
    <t>M40</t>
  </si>
  <si>
    <t>M45</t>
  </si>
  <si>
    <t>M50</t>
  </si>
  <si>
    <t>M55</t>
  </si>
  <si>
    <t>M60</t>
  </si>
  <si>
    <t>M65</t>
  </si>
  <si>
    <t>M70</t>
  </si>
  <si>
    <t>M75</t>
  </si>
  <si>
    <t>M80</t>
  </si>
  <si>
    <t>M85</t>
  </si>
  <si>
    <t>M90</t>
  </si>
  <si>
    <t>M95</t>
  </si>
  <si>
    <t>M100</t>
  </si>
  <si>
    <t>F30</t>
  </si>
  <si>
    <t>F35</t>
  </si>
  <si>
    <t>F40</t>
  </si>
  <si>
    <t>F45</t>
  </si>
  <si>
    <t>F50</t>
  </si>
  <si>
    <t>F55</t>
  </si>
  <si>
    <t>F60</t>
  </si>
  <si>
    <t>F65</t>
  </si>
  <si>
    <t>F70</t>
  </si>
  <si>
    <t>F75</t>
  </si>
  <si>
    <t>F80</t>
  </si>
  <si>
    <t>F85</t>
  </si>
  <si>
    <t>F90</t>
  </si>
  <si>
    <t>F95</t>
  </si>
  <si>
    <t>F100</t>
  </si>
  <si>
    <t>60m</t>
  </si>
  <si>
    <t>3000m</t>
  </si>
  <si>
    <t>5000m</t>
  </si>
  <si>
    <t>10000m</t>
  </si>
  <si>
    <t>LH</t>
  </si>
  <si>
    <t>SC</t>
  </si>
  <si>
    <t>TJ</t>
  </si>
  <si>
    <t>Type</t>
  </si>
  <si>
    <t>M31</t>
  </si>
  <si>
    <t>M32</t>
  </si>
  <si>
    <t>M33</t>
  </si>
  <si>
    <t>M34</t>
  </si>
  <si>
    <t>M36</t>
  </si>
  <si>
    <t>M37</t>
  </si>
  <si>
    <t>M38</t>
  </si>
  <si>
    <t>M39</t>
  </si>
  <si>
    <t>M41</t>
  </si>
  <si>
    <t>M42</t>
  </si>
  <si>
    <t>M43</t>
  </si>
  <si>
    <t>M44</t>
  </si>
  <si>
    <t>M46</t>
  </si>
  <si>
    <t>M47</t>
  </si>
  <si>
    <t>M48</t>
  </si>
  <si>
    <t>M49</t>
  </si>
  <si>
    <t>M51</t>
  </si>
  <si>
    <t>M52</t>
  </si>
  <si>
    <t>M53</t>
  </si>
  <si>
    <t>M54</t>
  </si>
  <si>
    <t>M56</t>
  </si>
  <si>
    <t>M57</t>
  </si>
  <si>
    <t>M58</t>
  </si>
  <si>
    <t>M59</t>
  </si>
  <si>
    <t>M61</t>
  </si>
  <si>
    <t>M62</t>
  </si>
  <si>
    <t>M63</t>
  </si>
  <si>
    <t>M64</t>
  </si>
  <si>
    <t>M66</t>
  </si>
  <si>
    <t>M67</t>
  </si>
  <si>
    <t>M68</t>
  </si>
  <si>
    <t>M69</t>
  </si>
  <si>
    <t>M71</t>
  </si>
  <si>
    <t>M72</t>
  </si>
  <si>
    <t>M73</t>
  </si>
  <si>
    <t>M74</t>
  </si>
  <si>
    <t>M76</t>
  </si>
  <si>
    <t>M77</t>
  </si>
  <si>
    <t>M78</t>
  </si>
  <si>
    <t>M79</t>
  </si>
  <si>
    <t>M81</t>
  </si>
  <si>
    <t>M82</t>
  </si>
  <si>
    <t>M83</t>
  </si>
  <si>
    <t>M84</t>
  </si>
  <si>
    <t>M86</t>
  </si>
  <si>
    <t>M87</t>
  </si>
  <si>
    <t>M88</t>
  </si>
  <si>
    <t>M89</t>
  </si>
  <si>
    <t>M91</t>
  </si>
  <si>
    <t>M92</t>
  </si>
  <si>
    <t>M93</t>
  </si>
  <si>
    <t>M94</t>
  </si>
  <si>
    <t>M96</t>
  </si>
  <si>
    <t>M97</t>
  </si>
  <si>
    <t>M98</t>
  </si>
  <si>
    <t>M99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</si>
  <si>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</si>
  <si>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</si>
  <si>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</si>
  <si>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</si>
  <si>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</si>
  <si>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</si>
  <si>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</si>
  <si>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</si>
  <si>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</si>
  <si>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</si>
  <si>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F31</t>
  </si>
  <si>
    <t>F32</t>
  </si>
  <si>
    <t>F33</t>
  </si>
  <si>
    <t>F34</t>
  </si>
  <si>
    <t>F36</t>
  </si>
  <si>
    <t>F37</t>
  </si>
  <si>
    <t>F38</t>
  </si>
  <si>
    <t>F39</t>
  </si>
  <si>
    <t>F41</t>
  </si>
  <si>
    <t>F42</t>
  </si>
  <si>
    <t>F43</t>
  </si>
  <si>
    <t>F44</t>
  </si>
  <si>
    <t>F46</t>
  </si>
  <si>
    <t>F47</t>
  </si>
  <si>
    <t>F48</t>
  </si>
  <si>
    <t>F49</t>
  </si>
  <si>
    <t>F51</t>
  </si>
  <si>
    <t>F52</t>
  </si>
  <si>
    <t>F53</t>
  </si>
  <si>
    <t>F54</t>
  </si>
  <si>
    <t>F56</t>
  </si>
  <si>
    <t>F57</t>
  </si>
  <si>
    <t>F58</t>
  </si>
  <si>
    <t>F59</t>
  </si>
  <si>
    <t>F61</t>
  </si>
  <si>
    <t>F62</t>
  </si>
  <si>
    <t>F63</t>
  </si>
  <si>
    <t>F64</t>
  </si>
  <si>
    <t>F66</t>
  </si>
  <si>
    <t>F67</t>
  </si>
  <si>
    <t>F68</t>
  </si>
  <si>
    <t>F69</t>
  </si>
  <si>
    <t>F71</t>
  </si>
  <si>
    <t>F72</t>
  </si>
  <si>
    <t>F73</t>
  </si>
  <si>
    <t>F74</t>
  </si>
  <si>
    <t>F76</t>
  </si>
  <si>
    <t>F77</t>
  </si>
  <si>
    <t>F78</t>
  </si>
  <si>
    <t>F79</t>
  </si>
  <si>
    <t>F81</t>
  </si>
  <si>
    <t>F82</t>
  </si>
  <si>
    <t>F83</t>
  </si>
  <si>
    <t>F84</t>
  </si>
  <si>
    <t>F86</t>
  </si>
  <si>
    <t>F87</t>
  </si>
  <si>
    <t>F88</t>
  </si>
  <si>
    <t>F89</t>
  </si>
  <si>
    <t>F91</t>
  </si>
  <si>
    <t>F92</t>
  </si>
  <si>
    <t>F93</t>
  </si>
  <si>
    <t>F94</t>
  </si>
  <si>
    <t>F96</t>
  </si>
  <si>
    <t>F97</t>
  </si>
  <si>
    <t>F98</t>
  </si>
  <si>
    <t>F99</t>
  </si>
  <si>
    <t>F101</t>
  </si>
  <si>
    <t>F102</t>
  </si>
  <si>
    <t>F103</t>
  </si>
  <si>
    <t>F104</t>
  </si>
  <si>
    <t>F105</t>
  </si>
  <si>
    <t>F106</t>
  </si>
  <si>
    <t>F107</t>
  </si>
  <si>
    <t>F108</t>
  </si>
  <si>
    <t>F109</t>
  </si>
  <si>
    <t>F110</t>
  </si>
  <si>
    <t>Time</t>
  </si>
  <si>
    <t>Mile</t>
  </si>
  <si>
    <t>2000m</t>
  </si>
  <si>
    <t>Half Marathon</t>
  </si>
  <si>
    <t>Marathon</t>
  </si>
  <si>
    <t>60m Hurdles</t>
  </si>
  <si>
    <t>Sprint Hurdles</t>
  </si>
  <si>
    <t>Long Hurdles</t>
  </si>
  <si>
    <t>Steeplechase</t>
  </si>
  <si>
    <t>High Jump</t>
  </si>
  <si>
    <t>Pole Vault</t>
  </si>
  <si>
    <t>Long Jump</t>
  </si>
  <si>
    <t>Triple Jump</t>
  </si>
  <si>
    <t>Shot Put</t>
  </si>
  <si>
    <t>Discus</t>
  </si>
  <si>
    <t>Hammer</t>
  </si>
  <si>
    <t>Javelin</t>
  </si>
  <si>
    <t>Weight</t>
  </si>
  <si>
    <t>3000m Walk</t>
  </si>
  <si>
    <t>3000 Walk</t>
  </si>
  <si>
    <t>5000m Walk</t>
  </si>
  <si>
    <t>5000 Walk</t>
  </si>
  <si>
    <t>10K Walk</t>
  </si>
  <si>
    <t>20K Walk</t>
  </si>
  <si>
    <t>Ref</t>
  </si>
  <si>
    <t>a</t>
  </si>
  <si>
    <t>b</t>
  </si>
  <si>
    <t>c</t>
  </si>
  <si>
    <t>Female</t>
  </si>
  <si>
    <t>Male</t>
  </si>
  <si>
    <t>Event Code</t>
  </si>
  <si>
    <t>Standard</t>
  </si>
  <si>
    <t>One-Year
Age Grade</t>
  </si>
  <si>
    <t>One-Year
Age Graded Performance</t>
  </si>
  <si>
    <t>Combined Event Score</t>
  </si>
  <si>
    <t>Throw</t>
  </si>
  <si>
    <t>Jump</t>
  </si>
  <si>
    <t>Select sex from pulldown (click in cell to see and use pulldown)</t>
  </si>
  <si>
    <t>Select event from pulldown (click in cell to see and use pulldown)</t>
  </si>
  <si>
    <t>Five-Year
Age Grade</t>
  </si>
  <si>
    <t>Five-Year
Age Graded Performance</t>
  </si>
  <si>
    <t>FWT</t>
  </si>
  <si>
    <t>21,60</t>
  </si>
  <si>
    <t>5,95</t>
  </si>
  <si>
    <t>15</t>
  </si>
  <si>
    <t>12,10</t>
  </si>
  <si>
    <t>6,42</t>
  </si>
  <si>
    <t>13,37</t>
  </si>
  <si>
    <t>3,54</t>
  </si>
  <si>
    <t>6,38</t>
  </si>
  <si>
    <t>1,29</t>
  </si>
  <si>
    <t>256,7</t>
  </si>
  <si>
    <t>14,82</t>
  </si>
  <si>
    <t>1,06</t>
  </si>
  <si>
    <t>5,71</t>
  </si>
  <si>
    <t>2,87</t>
  </si>
  <si>
    <t>266,99</t>
  </si>
  <si>
    <t>Pentatlon</t>
  </si>
  <si>
    <t>Pentatlon Lanz.</t>
  </si>
  <si>
    <t>11,02</t>
  </si>
  <si>
    <t>Iñiguez</t>
  </si>
  <si>
    <t>Mayte</t>
  </si>
  <si>
    <t>300</t>
  </si>
  <si>
    <t>460</t>
  </si>
  <si>
    <t>283,59</t>
  </si>
  <si>
    <t>3033</t>
  </si>
  <si>
    <t>1030</t>
  </si>
  <si>
    <t>11,33</t>
  </si>
  <si>
    <t>1,48</t>
  </si>
  <si>
    <t>5,20</t>
  </si>
  <si>
    <t>2929</t>
  </si>
  <si>
    <t>12,13</t>
  </si>
  <si>
    <t>5,25</t>
  </si>
  <si>
    <t>27,53</t>
  </si>
  <si>
    <t>9,50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</si>
</sst>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name val="Verdana"/>
      <family val="2"/>
    </font>
    <font>
      <sz val="10"/>
      <name val="Calibri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b/>
      <sz val="16"/>
      <color theme="0"/>
      <name val="Arial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147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164" fontId="6" fillId="2" borderId="0" xfId="0" applyNumberFormat="1" applyFont="1" applyFill="1" applyAlignment="1">
      <alignment horizontal="center" vertical="center" wrapText="1"/>
    </xf>
    <xf numFmtId="164" fontId="0" fillId="0" borderId="0" xfId="0" applyNumberFormat="1"/>
    <xf numFmtId="0" fontId="3" fillId="0" borderId="0" xfId="1"/>
    <xf numFmtId="164" fontId="3" fillId="0" borderId="0" xfId="1" applyNumberFormat="1"/>
    <xf numFmtId="0" fontId="7" fillId="0" borderId="0" xfId="3"/>
    <xf numFmtId="49" fontId="4" fillId="0" borderId="0" xfId="0" applyNumberFormat="1" applyFont="1" applyAlignment="1" applyProtection="1">
      <alignment horizontal="right" vertical="center"/>
      <protection locked="0"/>
    </xf>
    <xf numFmtId="49" fontId="7" fillId="0" borderId="0" xfId="3" applyNumberFormat="1"/>
    <xf numFmtId="2" fontId="7" fillId="3" borderId="0" xfId="3" applyNumberFormat="1" applyFill="1"/>
    <xf numFmtId="2" fontId="7" fillId="0" borderId="0" xfId="3" applyNumberFormat="1"/>
    <xf numFmtId="0" fontId="7" fillId="3" borderId="0" xfId="3" applyFill="1"/>
    <xf numFmtId="10" fontId="10" fillId="0" borderId="0" xfId="5" applyNumberFormat="1" applyFont="1" applyFill="1" applyBorder="1" applyAlignment="1" applyProtection="1">
      <alignment horizontal="center" vertical="center"/>
    </xf>
    <xf numFmtId="2" fontId="4" fillId="0" borderId="0" xfId="5" applyNumberFormat="1" applyFont="1" applyFill="1" applyBorder="1" applyAlignment="1" applyProtection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1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Porcentaje" xfId="5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0">
    <pageSetUpPr fitToPage="1"/>
  </sheetPr>
  <dimension ref="A1:L106"/>
  <sheetViews>
    <sheetView tabSelected="1" zoomScaleNormal="100" workbookViewId="0">
      <pane ySplit="6" topLeftCell="A7" activePane="bottomLeft" state="frozen"/>
      <selection activeCell="A3" sqref="A3:A4"/>
      <selection pane="bottomLeft" activeCell="L7" sqref="L7:L16"/>
    </sheetView>
  </sheetViews>
  <sheetFormatPr baseColWidth="10" defaultColWidth="0" defaultRowHeight="12.75" zeroHeight="1" x14ac:dyDescent="0.2"/>
  <cols>
    <col min="1" max="1" width="5.7109375" style="20" customWidth="1"/>
    <col min="2" max="2" width="13" style="22" customWidth="1"/>
    <col min="3" max="3" width="18.85546875" style="22" customWidth="1"/>
    <col min="4" max="4" width="9.5703125" style="22" customWidth="1"/>
    <col min="5" max="5" width="13.5703125" style="22" customWidth="1"/>
    <col min="6" max="6" width="13.7109375" style="23" customWidth="1"/>
    <col min="7" max="8" width="12.85546875" style="20" customWidth="1"/>
    <col min="9" max="9" width="12.85546875" style="20" hidden="1" customWidth="1"/>
    <col min="10" max="11" width="13.140625" style="20" customWidth="1"/>
    <col min="12" max="12" width="14.42578125" style="23" customWidth="1"/>
    <col min="13" max="16384" width="8.85546875" style="20" hidden="1"/>
  </cols>
  <sheetData>
    <row r="1" spans="1:12" ht="20.25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x14ac:dyDescent="0.2">
      <c r="A2" s="24" t="s">
        <v>6</v>
      </c>
      <c r="B2" s="24"/>
      <c r="C2" s="25" t="s">
        <v>7</v>
      </c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">
      <c r="A3" s="24" t="s">
        <v>8</v>
      </c>
      <c r="B3" s="24"/>
      <c r="C3" s="25" t="s">
        <v>237</v>
      </c>
      <c r="D3" s="25"/>
      <c r="E3" s="25"/>
      <c r="F3" s="25"/>
      <c r="G3" s="25"/>
      <c r="H3" s="25"/>
      <c r="I3" s="25"/>
      <c r="J3" s="25"/>
      <c r="K3" s="25"/>
      <c r="L3" s="25"/>
    </row>
    <row r="4" spans="1:12" x14ac:dyDescent="0.2">
      <c r="A4" s="24" t="s">
        <v>9</v>
      </c>
      <c r="B4" s="24"/>
      <c r="C4" s="25" t="s">
        <v>238</v>
      </c>
      <c r="D4" s="25"/>
      <c r="E4" s="25"/>
      <c r="F4" s="25"/>
      <c r="G4" s="25"/>
      <c r="H4" s="25"/>
      <c r="I4" s="25"/>
      <c r="J4" s="25"/>
      <c r="K4" s="25"/>
      <c r="L4" s="25"/>
    </row>
    <row r="5" spans="1:12" ht="57.75" customHeight="1" x14ac:dyDescent="0.2">
      <c r="A5" s="24" t="s">
        <v>10</v>
      </c>
      <c r="B5" s="24"/>
      <c r="C5" s="26" t="s">
        <v>11</v>
      </c>
      <c r="D5" s="25"/>
      <c r="E5" s="25"/>
      <c r="F5" s="25"/>
      <c r="G5" s="25"/>
      <c r="H5" s="25"/>
      <c r="I5" s="25"/>
      <c r="J5" s="25"/>
      <c r="K5" s="25"/>
      <c r="L5" s="25"/>
    </row>
    <row r="6" spans="1:12" s="21" customFormat="1" ht="56.25" customHeight="1" x14ac:dyDescent="0.2">
      <c r="A6" s="15" t="s">
        <v>12</v>
      </c>
      <c r="B6" s="15" t="s">
        <v>13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232</v>
      </c>
      <c r="H6" s="15" t="s">
        <v>239</v>
      </c>
      <c r="I6" s="15" t="s">
        <v>5</v>
      </c>
      <c r="J6" s="15" t="s">
        <v>233</v>
      </c>
      <c r="K6" s="15" t="s">
        <v>240</v>
      </c>
      <c r="L6" s="15" t="s">
        <v>234</v>
      </c>
    </row>
    <row r="7" spans="1:12" x14ac:dyDescent="0.2">
      <c r="A7" s="18">
        <v>60</v>
      </c>
      <c r="B7" s="17"/>
      <c r="C7" s="17"/>
      <c r="D7" s="17" t="s">
        <v>229</v>
      </c>
      <c r="E7" s="17" t="s">
        <v>26</v>
      </c>
      <c r="F7" s="18">
        <v>13.54</v>
      </c>
      <c r="G7" s="12">
        <f>IF(AND(A7&lt;&gt;0,D7&lt;&gt;"",E7&lt;&gt;"",I7&lt;&gt;""),IF(INDEX(Factors!B:B,MATCH(E7,Factors!A:A,0))="Time",INDEX(Standard!C:C,MATCH(LEFT(D7)&amp;INDEX(Factors!C:C,MATCH(E7,Factors!A:A,0)),Standard!A:A,0))/(I7*INDEX(Factors!$D$2:$FI$31,MATCH(INDEX(Factors!C:C,MATCH(E7,Factors!A:A,0)),Factors!$C$2:$C$31,0),MATCH(LEFT(D7)&amp;IF($A7&lt;30,30,FLOOR($A7,1)),Factors!$D$1:$FI$1,0))),(I7*INDEX(Factors!$D$2:$FI$31,MATCH(INDEX(Factors!C:C,MATCH(E7,Factors!A:A,0)),Factors!$C$2:$C$31,0),MATCH(LEFT(D7)&amp;IF($A7&lt;30,30,FLOOR($A7,1)),Factors!$D$1:$FI$1,0)))/INDEX(Standard!C:C,MATCH(LEFT(D7)&amp;INDEX(Factors!C:C,MATCH(E7,Factors!A:A,0)),Standard!A:A,0))),"")</f>
        <v>0.83940352931507312</v>
      </c>
      <c r="H7" s="12">
        <f>IF(AND(A7&lt;&gt;0,D7&lt;&gt;"",E7&lt;&gt;"",I7&lt;&gt;""),IF(INDEX(Factors!B:B,MATCH(E7,Factors!A:A,0))="Time",INDEX(Standard!C:C,MATCH(LEFT(D7)&amp;INDEX(Factors!C:C,MATCH(E7,Factors!A:A,0)),Standard!A:A,0))/(INDEX(Factors!$D$2:$FI$31,MATCH(INDEX(Factors!C:C,MATCH(E7,Factors!A:A,0)),Factors!$C$2:$C$31,0),MATCH(LEFT(D7)&amp;IF($A7&lt;30,30,(FLOOR($A7/5,1)*5)),Factors!$D$1:$FI$1,0))*I7),(INDEX(Factors!$D$2:$FI$31,MATCH(INDEX(Factors!C:C,MATCH(E7,Factors!A:A,0)),Factors!$C$2:$C$31,0),MATCH(LEFT(D7)&amp;IF($A7&lt;30,30,(FLOOR($A7/5,1)*5)),Factors!$D$1:$FI$1,0))*I7)/INDEX(Standard!C:C,MATCH(LEFT(D7)&amp;INDEX(Factors!C:C,MATCH(E7,Factors!A:A,0)),Standard!A:A,0))),"")</f>
        <v>0.83940352931507312</v>
      </c>
      <c r="I7" s="13">
        <f t="shared" ref="I7" si="0">IF(F7&lt;&gt;"",IFERROR((LEFT(F7,FIND(":",F7)-1)*60)+RIGHT(F7,LEN(F7)-FIND(":",F7)),F7+0),"")</f>
        <v>13.54</v>
      </c>
      <c r="J7" s="14">
        <f>IF(AND(A7&lt;&gt;0,D7&lt;&gt;"",E7&lt;&gt;"",I7&lt;&gt;""),INDEX(Factors!$D$2:$FI$31,MATCH(INDEX(Factors!C:C,MATCH(E7,Factors!A:A,0)),Factors!$C$2:$C$31,0),MATCH(LEFT(D7)&amp;IF($A7&lt;30,30,FLOOR($A7,1)),Factors!$D$1:$FI$1,0))*I7,"")</f>
        <v>11.412865999999999</v>
      </c>
      <c r="K7" s="14">
        <f>IF(AND(A7&lt;&gt;0,D7&lt;&gt;"",E7&lt;&gt;"",I7&lt;&gt;""),INDEX(Factors!$D$2:$FI$31,MATCH(INDEX(Factors!C:C,MATCH(E7,Factors!A:A,0)),Factors!$C$2:$C$31,0),MATCH(LEFT(D7)&amp;IF($A7&lt;30,30,(FLOOR($A7/5,1)*5)),Factors!$D$1:$FI$1,0))*I7,"")</f>
        <v>11.412865999999999</v>
      </c>
      <c r="L7" s="19">
        <f>IF(AND(A7&lt;&gt;0,D7&lt;&gt;"",E7&lt;&gt;"",I7&lt;&gt;""),IF(INDEX(Factors!B:B,MATCH(E7,Factors!A:A,0))="Time",IFERROR(INT(INDEX('Scoring Coefficients'!$D$2:$D$36,MATCH(LEFT(D7)&amp;INDEX(Factors!C:C,MATCH(E7,Factors!A:A,0)),'Scoring Coefficients'!$A$2:$A$36,0))*((INDEX('Scoring Coefficients'!$E$2:$E$36,MATCH(LEFT(D7)&amp;INDEX(Factors!C:C,MATCH(E7,Factors!A:A,0)),'Scoring Coefficients'!$A$2:$A$36,0))-ROUNDUP($K7,2))^INDEX('Scoring Coefficients'!$F$2:$F$36,MATCH(LEFT(D7)&amp;INDEX(Factors!C:C,MATCH(E7,Factors!A:A,0)),'Scoring Coefficients'!$A$2:$A$36,0)))),0),IF(INDEX(Factors!B:B,MATCH(E7,Factors!A:A,0))="Jump",IFERROR(INT(INDEX('Scoring Coefficients'!$D$2:$D$36,MATCH(LEFT(D7)&amp;INDEX(Factors!C:C,MATCH(E7,Factors!A:A,0)),'Scoring Coefficients'!$A$2:$A$36,0))*((INT(ROUNDDOWN($K7,2)*100)-INDEX('Scoring Coefficients'!$E$2:$E$36,MATCH(LEFT(D7)&amp;INDEX(Factors!C:C,MATCH(E7,Factors!A:A,0)),'Scoring Coefficients'!$A$2:$A$36,0)))^INDEX('Scoring Coefficients'!$F$2:$F$36,MATCH(LEFT(D7)&amp;INDEX(Factors!C:C,MATCH(E7,Factors!A:A,0)),'Scoring Coefficients'!$A$2:$A$36,0)))),0),IFERROR(INT(INDEX('Scoring Coefficients'!$D$2:$D$36,MATCH(LEFT(D7)&amp;INDEX(Factors!C:C,MATCH(E7,Factors!A:A,0)),'Scoring Coefficients'!$A$2:$A$36,0))*((ROUNDDOWN($K7,2)-INDEX('Scoring Coefficients'!$E$2:$E$36,MATCH(LEFT(D7)&amp;INDEX(Factors!C:C,MATCH(E7,Factors!A:A,0)),'Scoring Coefficients'!$A$2:$A$36,0)))^INDEX('Scoring Coefficients'!$F$2:$F$36,MATCH(LEFT(D7)&amp;INDEX(Factors!C:C,MATCH(E7,Factors!A:A,0)),'Scoring Coefficients'!$A$2:$A$36,0)))),0))),"")</f>
        <v>769</v>
      </c>
    </row>
    <row r="8" spans="1:12" x14ac:dyDescent="0.2">
      <c r="A8" s="18">
        <v>60</v>
      </c>
      <c r="B8" s="17"/>
      <c r="C8" s="17"/>
      <c r="D8" s="17" t="s">
        <v>229</v>
      </c>
      <c r="E8" s="17" t="s">
        <v>211</v>
      </c>
      <c r="F8" s="18">
        <v>4.2300000000000004</v>
      </c>
      <c r="G8" s="12">
        <f>IF(AND(A8&lt;&gt;0,D8&lt;&gt;"",E8&lt;&gt;"",I8&lt;&gt;""),IF(INDEX(Factors!B:B,MATCH(E8,Factors!A:A,0))="Time",INDEX(Standard!C:C,MATCH(LEFT(D8)&amp;INDEX(Factors!C:C,MATCH(E8,Factors!A:A,0)),Standard!A:A,0))/(I8*INDEX(Factors!$D$2:$FI$31,MATCH(INDEX(Factors!C:C,MATCH(E8,Factors!A:A,0)),Factors!$C$2:$C$31,0),MATCH(LEFT(D8)&amp;IF($A8&lt;30,30,FLOOR($A8,1)),Factors!$D$1:$FI$1,0))),(I8*INDEX(Factors!$D$2:$FI$31,MATCH(INDEX(Factors!C:C,MATCH(E8,Factors!A:A,0)),Factors!$C$2:$C$31,0),MATCH(LEFT(D8)&amp;IF($A8&lt;30,30,FLOOR($A8,1)),Factors!$D$1:$FI$1,0)))/INDEX(Standard!C:C,MATCH(LEFT(D8)&amp;INDEX(Factors!C:C,MATCH(E8,Factors!A:A,0)),Standard!A:A,0))),"")</f>
        <v>0.65581541899441342</v>
      </c>
      <c r="H8" s="12">
        <f>IF(AND(A8&lt;&gt;0,D8&lt;&gt;"",E8&lt;&gt;"",I8&lt;&gt;""),IF(INDEX(Factors!B:B,MATCH(E8,Factors!A:A,0))="Time",INDEX(Standard!C:C,MATCH(LEFT(D8)&amp;INDEX(Factors!C:C,MATCH(E8,Factors!A:A,0)),Standard!A:A,0))/(INDEX(Factors!$D$2:$FI$31,MATCH(INDEX(Factors!C:C,MATCH(E8,Factors!A:A,0)),Factors!$C$2:$C$31,0),MATCH(LEFT(D8)&amp;IF($A8&lt;30,30,(FLOOR($A8/5,1)*5)),Factors!$D$1:$FI$1,0))*I8),(INDEX(Factors!$D$2:$FI$31,MATCH(INDEX(Factors!C:C,MATCH(E8,Factors!A:A,0)),Factors!$C$2:$C$31,0),MATCH(LEFT(D8)&amp;IF($A8&lt;30,30,(FLOOR($A8/5,1)*5)),Factors!$D$1:$FI$1,0))*I8)/INDEX(Standard!C:C,MATCH(LEFT(D8)&amp;INDEX(Factors!C:C,MATCH(E8,Factors!A:A,0)),Standard!A:A,0))),"")</f>
        <v>0.65581541899441342</v>
      </c>
      <c r="I8" s="13">
        <f t="shared" ref="I8:I71" si="1">IF(F8&lt;&gt;"",IFERROR((LEFT(F8,FIND(":",F8)-1)*60)+RIGHT(F8,LEN(F8)-FIND(":",F8)),F8+0),"")</f>
        <v>4.2300000000000004</v>
      </c>
      <c r="J8" s="14">
        <f>IF(AND(A8&lt;&gt;0,D8&lt;&gt;"",E8&lt;&gt;"",I8&lt;&gt;""),INDEX(Factors!$D$2:$FI$31,MATCH(INDEX(Factors!C:C,MATCH(E8,Factors!A:A,0)),Factors!$C$2:$C$31,0),MATCH(LEFT(D8)&amp;IF($A8&lt;30,30,FLOOR($A8,1)),Factors!$D$1:$FI$1,0))*I8,"")</f>
        <v>5.869548</v>
      </c>
      <c r="K8" s="14">
        <f>IF(AND(A8&lt;&gt;0,D8&lt;&gt;"",E8&lt;&gt;"",I8&lt;&gt;""),INDEX(Factors!$D$2:$FI$31,MATCH(INDEX(Factors!C:C,MATCH(E8,Factors!A:A,0)),Factors!$C$2:$C$31,0),MATCH(LEFT(D8)&amp;IF($A8&lt;30,30,(FLOOR($A8/5,1)*5)),Factors!$D$1:$FI$1,0))*I8,"")</f>
        <v>5.869548</v>
      </c>
      <c r="L8" s="19">
        <f>IF(AND(A8&lt;&gt;0,D8&lt;&gt;"",E8&lt;&gt;"",I8&lt;&gt;""),IF(INDEX(Factors!B:B,MATCH(E8,Factors!A:A,0))="Time",IFERROR(INT(INDEX('Scoring Coefficients'!$D$2:$D$36,MATCH(LEFT(D8)&amp;INDEX(Factors!C:C,MATCH(E8,Factors!A:A,0)),'Scoring Coefficients'!$A$2:$A$36,0))*((INDEX('Scoring Coefficients'!$E$2:$E$36,MATCH(LEFT(D8)&amp;INDEX(Factors!C:C,MATCH(E8,Factors!A:A,0)),'Scoring Coefficients'!$A$2:$A$36,0))-ROUNDUP($K8,2))^INDEX('Scoring Coefficients'!$F$2:$F$36,MATCH(LEFT(D8)&amp;INDEX(Factors!C:C,MATCH(E8,Factors!A:A,0)),'Scoring Coefficients'!$A$2:$A$36,0)))),0),IF(INDEX(Factors!B:B,MATCH(E8,Factors!A:A,0))="Jump",IFERROR(INT(INDEX('Scoring Coefficients'!$D$2:$D$36,MATCH(LEFT(D8)&amp;INDEX(Factors!C:C,MATCH(E8,Factors!A:A,0)),'Scoring Coefficients'!$A$2:$A$36,0))*((INT(ROUNDDOWN($K8,2)*100)-INDEX('Scoring Coefficients'!$E$2:$E$36,MATCH(LEFT(D8)&amp;INDEX(Factors!C:C,MATCH(E8,Factors!A:A,0)),'Scoring Coefficients'!$A$2:$A$36,0)))^INDEX('Scoring Coefficients'!$F$2:$F$36,MATCH(LEFT(D8)&amp;INDEX(Factors!C:C,MATCH(E8,Factors!A:A,0)),'Scoring Coefficients'!$A$2:$A$36,0)))),0),IFERROR(INT(INDEX('Scoring Coefficients'!$D$2:$D$36,MATCH(LEFT(D8)&amp;INDEX(Factors!C:C,MATCH(E8,Factors!A:A,0)),'Scoring Coefficients'!$A$2:$A$36,0))*((ROUNDDOWN($K8,2)-INDEX('Scoring Coefficients'!$E$2:$E$36,MATCH(LEFT(D8)&amp;INDEX(Factors!C:C,MATCH(E8,Factors!A:A,0)),'Scoring Coefficients'!$A$2:$A$36,0)))^INDEX('Scoring Coefficients'!$F$2:$F$36,MATCH(LEFT(D8)&amp;INDEX(Factors!C:C,MATCH(E8,Factors!A:A,0)),'Scoring Coefficients'!$A$2:$A$36,0)))),0))),"")</f>
        <v>556</v>
      </c>
    </row>
    <row r="9" spans="1:12" x14ac:dyDescent="0.2">
      <c r="A9" s="18">
        <v>60</v>
      </c>
      <c r="B9" s="17"/>
      <c r="C9" s="17"/>
      <c r="D9" s="17" t="s">
        <v>229</v>
      </c>
      <c r="E9" s="17" t="s">
        <v>213</v>
      </c>
      <c r="F9" s="18">
        <v>10.73</v>
      </c>
      <c r="G9" s="12">
        <f>IF(AND(A9&lt;&gt;0,D9&lt;&gt;"",E9&lt;&gt;"",I9&lt;&gt;""),IF(INDEX(Factors!B:B,MATCH(E9,Factors!A:A,0))="Time",INDEX(Standard!C:C,MATCH(LEFT(D9)&amp;INDEX(Factors!C:C,MATCH(E9,Factors!A:A,0)),Standard!A:A,0))/(I9*INDEX(Factors!$D$2:$FI$31,MATCH(INDEX(Factors!C:C,MATCH(E9,Factors!A:A,0)),Factors!$C$2:$C$31,0),MATCH(LEFT(D9)&amp;IF($A9&lt;30,30,FLOOR($A9,1)),Factors!$D$1:$FI$1,0))),(I9*INDEX(Factors!$D$2:$FI$31,MATCH(INDEX(Factors!C:C,MATCH(E9,Factors!A:A,0)),Factors!$C$2:$C$31,0),MATCH(LEFT(D9)&amp;IF($A9&lt;30,30,FLOOR($A9,1)),Factors!$D$1:$FI$1,0)))/INDEX(Standard!C:C,MATCH(LEFT(D9)&amp;INDEX(Factors!C:C,MATCH(E9,Factors!A:A,0)),Standard!A:A,0))),"")</f>
        <v>0.56253299101412069</v>
      </c>
      <c r="H9" s="12">
        <f>IF(AND(A9&lt;&gt;0,D9&lt;&gt;"",E9&lt;&gt;"",I9&lt;&gt;""),IF(INDEX(Factors!B:B,MATCH(E9,Factors!A:A,0))="Time",INDEX(Standard!C:C,MATCH(LEFT(D9)&amp;INDEX(Factors!C:C,MATCH(E9,Factors!A:A,0)),Standard!A:A,0))/(INDEX(Factors!$D$2:$FI$31,MATCH(INDEX(Factors!C:C,MATCH(E9,Factors!A:A,0)),Factors!$C$2:$C$31,0),MATCH(LEFT(D9)&amp;IF($A9&lt;30,30,(FLOOR($A9/5,1)*5)),Factors!$D$1:$FI$1,0))*I9),(INDEX(Factors!$D$2:$FI$31,MATCH(INDEX(Factors!C:C,MATCH(E9,Factors!A:A,0)),Factors!$C$2:$C$31,0),MATCH(LEFT(D9)&amp;IF($A9&lt;30,30,(FLOOR($A9/5,1)*5)),Factors!$D$1:$FI$1,0))*I9)/INDEX(Standard!C:C,MATCH(LEFT(D9)&amp;INDEX(Factors!C:C,MATCH(E9,Factors!A:A,0)),Standard!A:A,0))),"")</f>
        <v>0.56253299101412069</v>
      </c>
      <c r="I9" s="13">
        <f t="shared" si="1"/>
        <v>10.73</v>
      </c>
      <c r="J9" s="14">
        <f>IF(AND(A9&lt;&gt;0,D9&lt;&gt;"",E9&lt;&gt;"",I9&lt;&gt;""),INDEX(Factors!$D$2:$FI$31,MATCH(INDEX(Factors!C:C,MATCH(E9,Factors!A:A,0)),Factors!$C$2:$C$31,0),MATCH(LEFT(D9)&amp;IF($A9&lt;30,30,FLOOR($A9,1)),Factors!$D$1:$FI$1,0))*I9,"")</f>
        <v>13.146396000000001</v>
      </c>
      <c r="K9" s="14">
        <f>IF(AND(A9&lt;&gt;0,D9&lt;&gt;"",E9&lt;&gt;"",I9&lt;&gt;""),INDEX(Factors!$D$2:$FI$31,MATCH(INDEX(Factors!C:C,MATCH(E9,Factors!A:A,0)),Factors!$C$2:$C$31,0),MATCH(LEFT(D9)&amp;IF($A9&lt;30,30,(FLOOR($A9/5,1)*5)),Factors!$D$1:$FI$1,0))*I9,"")</f>
        <v>13.146396000000001</v>
      </c>
      <c r="L9" s="19">
        <f>IF(AND(A9&lt;&gt;0,D9&lt;&gt;"",E9&lt;&gt;"",I9&lt;&gt;""),IF(INDEX(Factors!B:B,MATCH(E9,Factors!A:A,0))="Time",IFERROR(INT(INDEX('Scoring Coefficients'!$D$2:$D$36,MATCH(LEFT(D9)&amp;INDEX(Factors!C:C,MATCH(E9,Factors!A:A,0)),'Scoring Coefficients'!$A$2:$A$36,0))*((INDEX('Scoring Coefficients'!$E$2:$E$36,MATCH(LEFT(D9)&amp;INDEX(Factors!C:C,MATCH(E9,Factors!A:A,0)),'Scoring Coefficients'!$A$2:$A$36,0))-ROUNDUP($K9,2))^INDEX('Scoring Coefficients'!$F$2:$F$36,MATCH(LEFT(D9)&amp;INDEX(Factors!C:C,MATCH(E9,Factors!A:A,0)),'Scoring Coefficients'!$A$2:$A$36,0)))),0),IF(INDEX(Factors!B:B,MATCH(E9,Factors!A:A,0))="Jump",IFERROR(INT(INDEX('Scoring Coefficients'!$D$2:$D$36,MATCH(LEFT(D9)&amp;INDEX(Factors!C:C,MATCH(E9,Factors!A:A,0)),'Scoring Coefficients'!$A$2:$A$36,0))*((INT(ROUNDDOWN($K9,2)*100)-INDEX('Scoring Coefficients'!$E$2:$E$36,MATCH(LEFT(D9)&amp;INDEX(Factors!C:C,MATCH(E9,Factors!A:A,0)),'Scoring Coefficients'!$A$2:$A$36,0)))^INDEX('Scoring Coefficients'!$F$2:$F$36,MATCH(LEFT(D9)&amp;INDEX(Factors!C:C,MATCH(E9,Factors!A:A,0)),'Scoring Coefficients'!$A$2:$A$36,0)))),0),IFERROR(INT(INDEX('Scoring Coefficients'!$D$2:$D$36,MATCH(LEFT(D9)&amp;INDEX(Factors!C:C,MATCH(E9,Factors!A:A,0)),'Scoring Coefficients'!$A$2:$A$36,0))*((ROUNDDOWN($K9,2)-INDEX('Scoring Coefficients'!$E$2:$E$36,MATCH(LEFT(D9)&amp;INDEX(Factors!C:C,MATCH(E9,Factors!A:A,0)),'Scoring Coefficients'!$A$2:$A$36,0)))^INDEX('Scoring Coefficients'!$F$2:$F$36,MATCH(LEFT(D9)&amp;INDEX(Factors!C:C,MATCH(E9,Factors!A:A,0)),'Scoring Coefficients'!$A$2:$A$36,0)))),0))),"")</f>
        <v>676</v>
      </c>
    </row>
    <row r="10" spans="1:12" x14ac:dyDescent="0.2">
      <c r="A10" s="18">
        <v>60</v>
      </c>
      <c r="B10" s="17"/>
      <c r="C10" s="17"/>
      <c r="D10" s="17" t="s">
        <v>229</v>
      </c>
      <c r="E10" s="17" t="s">
        <v>209</v>
      </c>
      <c r="F10" s="18">
        <v>1.44</v>
      </c>
      <c r="G10" s="12">
        <f>IF(AND(A10&lt;&gt;0,D10&lt;&gt;"",E10&lt;&gt;"",I10&lt;&gt;""),IF(INDEX(Factors!B:B,MATCH(E10,Factors!A:A,0))="Time",INDEX(Standard!C:C,MATCH(LEFT(D10)&amp;INDEX(Factors!C:C,MATCH(E10,Factors!A:A,0)),Standard!A:A,0))/(I10*INDEX(Factors!$D$2:$FI$31,MATCH(INDEX(Factors!C:C,MATCH(E10,Factors!A:A,0)),Factors!$C$2:$C$31,0),MATCH(LEFT(D10)&amp;IF($A10&lt;30,30,FLOOR($A10,1)),Factors!$D$1:$FI$1,0))),(I10*INDEX(Factors!$D$2:$FI$31,MATCH(INDEX(Factors!C:C,MATCH(E10,Factors!A:A,0)),Factors!$C$2:$C$31,0),MATCH(LEFT(D10)&amp;IF($A10&lt;30,30,FLOOR($A10,1)),Factors!$D$1:$FI$1,0)))/INDEX(Standard!C:C,MATCH(LEFT(D10)&amp;INDEX(Factors!C:C,MATCH(E10,Factors!A:A,0)),Standard!A:A,0))),"")</f>
        <v>0.76296489795918365</v>
      </c>
      <c r="H10" s="12">
        <f>IF(AND(A10&lt;&gt;0,D10&lt;&gt;"",E10&lt;&gt;"",I10&lt;&gt;""),IF(INDEX(Factors!B:B,MATCH(E10,Factors!A:A,0))="Time",INDEX(Standard!C:C,MATCH(LEFT(D10)&amp;INDEX(Factors!C:C,MATCH(E10,Factors!A:A,0)),Standard!A:A,0))/(INDEX(Factors!$D$2:$FI$31,MATCH(INDEX(Factors!C:C,MATCH(E10,Factors!A:A,0)),Factors!$C$2:$C$31,0),MATCH(LEFT(D10)&amp;IF($A10&lt;30,30,(FLOOR($A10/5,1)*5)),Factors!$D$1:$FI$1,0))*I10),(INDEX(Factors!$D$2:$FI$31,MATCH(INDEX(Factors!C:C,MATCH(E10,Factors!A:A,0)),Factors!$C$2:$C$31,0),MATCH(LEFT(D10)&amp;IF($A10&lt;30,30,(FLOOR($A10/5,1)*5)),Factors!$D$1:$FI$1,0))*I10)/INDEX(Standard!C:C,MATCH(LEFT(D10)&amp;INDEX(Factors!C:C,MATCH(E10,Factors!A:A,0)),Standard!A:A,0))),"")</f>
        <v>0.76296489795918365</v>
      </c>
      <c r="I10" s="13">
        <f t="shared" si="1"/>
        <v>1.44</v>
      </c>
      <c r="J10" s="14">
        <f>IF(AND(A10&lt;&gt;0,D10&lt;&gt;"",E10&lt;&gt;"",I10&lt;&gt;""),INDEX(Factors!$D$2:$FI$31,MATCH(INDEX(Factors!C:C,MATCH(E10,Factors!A:A,0)),Factors!$C$2:$C$31,0),MATCH(LEFT(D10)&amp;IF($A10&lt;30,30,FLOOR($A10,1)),Factors!$D$1:$FI$1,0))*I10,"")</f>
        <v>1.869264</v>
      </c>
      <c r="K10" s="14">
        <f>IF(AND(A10&lt;&gt;0,D10&lt;&gt;"",E10&lt;&gt;"",I10&lt;&gt;""),INDEX(Factors!$D$2:$FI$31,MATCH(INDEX(Factors!C:C,MATCH(E10,Factors!A:A,0)),Factors!$C$2:$C$31,0),MATCH(LEFT(D10)&amp;IF($A10&lt;30,30,(FLOOR($A10/5,1)*5)),Factors!$D$1:$FI$1,0))*I10,"")</f>
        <v>1.869264</v>
      </c>
      <c r="L10" s="19">
        <f>IF(AND(A10&lt;&gt;0,D10&lt;&gt;"",E10&lt;&gt;"",I10&lt;&gt;""),IF(INDEX(Factors!B:B,MATCH(E10,Factors!A:A,0))="Time",IFERROR(INT(INDEX('Scoring Coefficients'!$D$2:$D$36,MATCH(LEFT(D10)&amp;INDEX(Factors!C:C,MATCH(E10,Factors!A:A,0)),'Scoring Coefficients'!$A$2:$A$36,0))*((INDEX('Scoring Coefficients'!$E$2:$E$36,MATCH(LEFT(D10)&amp;INDEX(Factors!C:C,MATCH(E10,Factors!A:A,0)),'Scoring Coefficients'!$A$2:$A$36,0))-ROUNDUP($K10,2))^INDEX('Scoring Coefficients'!$F$2:$F$36,MATCH(LEFT(D10)&amp;INDEX(Factors!C:C,MATCH(E10,Factors!A:A,0)),'Scoring Coefficients'!$A$2:$A$36,0)))),0),IF(INDEX(Factors!B:B,MATCH(E10,Factors!A:A,0))="Jump",IFERROR(INT(INDEX('Scoring Coefficients'!$D$2:$D$36,MATCH(LEFT(D10)&amp;INDEX(Factors!C:C,MATCH(E10,Factors!A:A,0)),'Scoring Coefficients'!$A$2:$A$36,0))*((INT(ROUNDDOWN($K10,2)*100)-INDEX('Scoring Coefficients'!$E$2:$E$36,MATCH(LEFT(D10)&amp;INDEX(Factors!C:C,MATCH(E10,Factors!A:A,0)),'Scoring Coefficients'!$A$2:$A$36,0)))^INDEX('Scoring Coefficients'!$F$2:$F$36,MATCH(LEFT(D10)&amp;INDEX(Factors!C:C,MATCH(E10,Factors!A:A,0)),'Scoring Coefficients'!$A$2:$A$36,0)))),0),IFERROR(INT(INDEX('Scoring Coefficients'!$D$2:$D$36,MATCH(LEFT(D10)&amp;INDEX(Factors!C:C,MATCH(E10,Factors!A:A,0)),'Scoring Coefficients'!$A$2:$A$36,0))*((ROUNDDOWN($K10,2)-INDEX('Scoring Coefficients'!$E$2:$E$36,MATCH(LEFT(D10)&amp;INDEX(Factors!C:C,MATCH(E10,Factors!A:A,0)),'Scoring Coefficients'!$A$2:$A$36,0)))^INDEX('Scoring Coefficients'!$F$2:$F$36,MATCH(LEFT(D10)&amp;INDEX(Factors!C:C,MATCH(E10,Factors!A:A,0)),'Scoring Coefficients'!$A$2:$A$36,0)))),0))),"")</f>
        <v>679</v>
      </c>
    </row>
    <row r="11" spans="1:12" x14ac:dyDescent="0.2">
      <c r="A11" s="18">
        <v>60</v>
      </c>
      <c r="B11" s="17"/>
      <c r="C11" s="17"/>
      <c r="D11" s="17" t="s">
        <v>229</v>
      </c>
      <c r="E11" s="17" t="s">
        <v>27</v>
      </c>
      <c r="F11" s="18">
        <v>63.95</v>
      </c>
      <c r="G11" s="12">
        <f>IF(AND(A11&lt;&gt;0,D11&lt;&gt;"",E11&lt;&gt;"",I11&lt;&gt;""),IF(INDEX(Factors!B:B,MATCH(E11,Factors!A:A,0))="Time",INDEX(Standard!C:C,MATCH(LEFT(D11)&amp;INDEX(Factors!C:C,MATCH(E11,Factors!A:A,0)),Standard!A:A,0))/(I11*INDEX(Factors!$D$2:$FI$31,MATCH(INDEX(Factors!C:C,MATCH(E11,Factors!A:A,0)),Factors!$C$2:$C$31,0),MATCH(LEFT(D11)&amp;IF($A11&lt;30,30,FLOOR($A11,1)),Factors!$D$1:$FI$1,0))),(I11*INDEX(Factors!$D$2:$FI$31,MATCH(INDEX(Factors!C:C,MATCH(E11,Factors!A:A,0)),Factors!$C$2:$C$31,0),MATCH(LEFT(D11)&amp;IF($A11&lt;30,30,FLOOR($A11,1)),Factors!$D$1:$FI$1,0)))/INDEX(Standard!C:C,MATCH(LEFT(D11)&amp;INDEX(Factors!C:C,MATCH(E11,Factors!A:A,0)),Standard!A:A,0))),"")</f>
        <v>0.80786340406002521</v>
      </c>
      <c r="H11" s="12">
        <f>IF(AND(A11&lt;&gt;0,D11&lt;&gt;"",E11&lt;&gt;"",I11&lt;&gt;""),IF(INDEX(Factors!B:B,MATCH(E11,Factors!A:A,0))="Time",INDEX(Standard!C:C,MATCH(LEFT(D11)&amp;INDEX(Factors!C:C,MATCH(E11,Factors!A:A,0)),Standard!A:A,0))/(INDEX(Factors!$D$2:$FI$31,MATCH(INDEX(Factors!C:C,MATCH(E11,Factors!A:A,0)),Factors!$C$2:$C$31,0),MATCH(LEFT(D11)&amp;IF($A11&lt;30,30,(FLOOR($A11/5,1)*5)),Factors!$D$1:$FI$1,0))*I11),(INDEX(Factors!$D$2:$FI$31,MATCH(INDEX(Factors!C:C,MATCH(E11,Factors!A:A,0)),Factors!$C$2:$C$31,0),MATCH(LEFT(D11)&amp;IF($A11&lt;30,30,(FLOOR($A11/5,1)*5)),Factors!$D$1:$FI$1,0))*I11)/INDEX(Standard!C:C,MATCH(LEFT(D11)&amp;INDEX(Factors!C:C,MATCH(E11,Factors!A:A,0)),Standard!A:A,0))),"")</f>
        <v>0.80786340406002521</v>
      </c>
      <c r="I11" s="13">
        <f t="shared" si="1"/>
        <v>63.95</v>
      </c>
      <c r="J11" s="14">
        <f>IF(AND(A11&lt;&gt;0,D11&lt;&gt;"",E11&lt;&gt;"",I11&lt;&gt;""),INDEX(Factors!$D$2:$FI$31,MATCH(INDEX(Factors!C:C,MATCH(E11,Factors!A:A,0)),Factors!$C$2:$C$31,0),MATCH(LEFT(D11)&amp;IF($A11&lt;30,30,FLOOR($A11,1)),Factors!$D$1:$FI$1,0))*I11,"")</f>
        <v>53.263955000000003</v>
      </c>
      <c r="K11" s="14">
        <f>IF(AND(A11&lt;&gt;0,D11&lt;&gt;"",E11&lt;&gt;"",I11&lt;&gt;""),INDEX(Factors!$D$2:$FI$31,MATCH(INDEX(Factors!C:C,MATCH(E11,Factors!A:A,0)),Factors!$C$2:$C$31,0),MATCH(LEFT(D11)&amp;IF($A11&lt;30,30,(FLOOR($A11/5,1)*5)),Factors!$D$1:$FI$1,0))*I11,"")</f>
        <v>53.263955000000003</v>
      </c>
      <c r="L11" s="19">
        <f>IF(AND(A11&lt;&gt;0,D11&lt;&gt;"",E11&lt;&gt;"",I11&lt;&gt;""),IF(INDEX(Factors!B:B,MATCH(E11,Factors!A:A,0))="Time",IFERROR(INT(INDEX('Scoring Coefficients'!$D$2:$D$36,MATCH(LEFT(D11)&amp;INDEX(Factors!C:C,MATCH(E11,Factors!A:A,0)),'Scoring Coefficients'!$A$2:$A$36,0))*((INDEX('Scoring Coefficients'!$E$2:$E$36,MATCH(LEFT(D11)&amp;INDEX(Factors!C:C,MATCH(E11,Factors!A:A,0)),'Scoring Coefficients'!$A$2:$A$36,0))-ROUNDUP($K11,2))^INDEX('Scoring Coefficients'!$F$2:$F$36,MATCH(LEFT(D11)&amp;INDEX(Factors!C:C,MATCH(E11,Factors!A:A,0)),'Scoring Coefficients'!$A$2:$A$36,0)))),0),IF(INDEX(Factors!B:B,MATCH(E11,Factors!A:A,0))="Jump",IFERROR(INT(INDEX('Scoring Coefficients'!$D$2:$D$36,MATCH(LEFT(D11)&amp;INDEX(Factors!C:C,MATCH(E11,Factors!A:A,0)),'Scoring Coefficients'!$A$2:$A$36,0))*((INT(ROUNDDOWN($K11,2)*100)-INDEX('Scoring Coefficients'!$E$2:$E$36,MATCH(LEFT(D11)&amp;INDEX(Factors!C:C,MATCH(E11,Factors!A:A,0)),'Scoring Coefficients'!$A$2:$A$36,0)))^INDEX('Scoring Coefficients'!$F$2:$F$36,MATCH(LEFT(D11)&amp;INDEX(Factors!C:C,MATCH(E11,Factors!A:A,0)),'Scoring Coefficients'!$A$2:$A$36,0)))),0),IFERROR(INT(INDEX('Scoring Coefficients'!$D$2:$D$36,MATCH(LEFT(D11)&amp;INDEX(Factors!C:C,MATCH(E11,Factors!A:A,0)),'Scoring Coefficients'!$A$2:$A$36,0))*((ROUNDDOWN($K11,2)-INDEX('Scoring Coefficients'!$E$2:$E$36,MATCH(LEFT(D11)&amp;INDEX(Factors!C:C,MATCH(E11,Factors!A:A,0)),'Scoring Coefficients'!$A$2:$A$36,0)))^INDEX('Scoring Coefficients'!$F$2:$F$36,MATCH(LEFT(D11)&amp;INDEX(Factors!C:C,MATCH(E11,Factors!A:A,0)),'Scoring Coefficients'!$A$2:$A$36,0)))),0))),"")</f>
        <v>670</v>
      </c>
    </row>
    <row r="12" spans="1:12" x14ac:dyDescent="0.2">
      <c r="A12" s="18">
        <v>60</v>
      </c>
      <c r="B12" s="17"/>
      <c r="C12" s="17"/>
      <c r="D12" s="17" t="s">
        <v>229</v>
      </c>
      <c r="E12" s="17" t="s">
        <v>206</v>
      </c>
      <c r="F12" s="18">
        <v>16.760000000000002</v>
      </c>
      <c r="G12" s="12">
        <f>IF(AND(A12&lt;&gt;0,D12&lt;&gt;"",E12&lt;&gt;"",I12&lt;&gt;""),IF(INDEX(Factors!B:B,MATCH(E12,Factors!A:A,0))="Time",INDEX(Standard!C:C,MATCH(LEFT(D12)&amp;INDEX(Factors!C:C,MATCH(E12,Factors!A:A,0)),Standard!A:A,0))/(I12*INDEX(Factors!$D$2:$FI$31,MATCH(INDEX(Factors!C:C,MATCH(E12,Factors!A:A,0)),Factors!$C$2:$C$31,0),MATCH(LEFT(D12)&amp;IF($A12&lt;30,30,FLOOR($A12,1)),Factors!$D$1:$FI$1,0))),(I12*INDEX(Factors!$D$2:$FI$31,MATCH(INDEX(Factors!C:C,MATCH(E12,Factors!A:A,0)),Factors!$C$2:$C$31,0),MATCH(LEFT(D12)&amp;IF($A12&lt;30,30,FLOOR($A12,1)),Factors!$D$1:$FI$1,0)))/INDEX(Standard!C:C,MATCH(LEFT(D12)&amp;INDEX(Factors!C:C,MATCH(E12,Factors!A:A,0)),Standard!A:A,0))),"")</f>
        <v>0.80757444259066857</v>
      </c>
      <c r="H12" s="12">
        <f>IF(AND(A12&lt;&gt;0,D12&lt;&gt;"",E12&lt;&gt;"",I12&lt;&gt;""),IF(INDEX(Factors!B:B,MATCH(E12,Factors!A:A,0))="Time",INDEX(Standard!C:C,MATCH(LEFT(D12)&amp;INDEX(Factors!C:C,MATCH(E12,Factors!A:A,0)),Standard!A:A,0))/(INDEX(Factors!$D$2:$FI$31,MATCH(INDEX(Factors!C:C,MATCH(E12,Factors!A:A,0)),Factors!$C$2:$C$31,0),MATCH(LEFT(D12)&amp;IF($A12&lt;30,30,(FLOOR($A12/5,1)*5)),Factors!$D$1:$FI$1,0))*I12),(INDEX(Factors!$D$2:$FI$31,MATCH(INDEX(Factors!C:C,MATCH(E12,Factors!A:A,0)),Factors!$C$2:$C$31,0),MATCH(LEFT(D12)&amp;IF($A12&lt;30,30,(FLOOR($A12/5,1)*5)),Factors!$D$1:$FI$1,0))*I12)/INDEX(Standard!C:C,MATCH(LEFT(D12)&amp;INDEX(Factors!C:C,MATCH(E12,Factors!A:A,0)),Standard!A:A,0))),"")</f>
        <v>0.80757444259066857</v>
      </c>
      <c r="I12" s="13">
        <f t="shared" si="1"/>
        <v>16.760000000000002</v>
      </c>
      <c r="J12" s="14">
        <f>IF(AND(A12&lt;&gt;0,D12&lt;&gt;"",E12&lt;&gt;"",I12&lt;&gt;""),INDEX(Factors!$D$2:$FI$31,MATCH(INDEX(Factors!C:C,MATCH(E12,Factors!A:A,0)),Factors!$C$2:$C$31,0),MATCH(LEFT(D12)&amp;IF($A12&lt;30,30,FLOOR($A12,1)),Factors!$D$1:$FI$1,0))*I12,"")</f>
        <v>15.849932000000001</v>
      </c>
      <c r="K12" s="14">
        <f>IF(AND(A12&lt;&gt;0,D12&lt;&gt;"",E12&lt;&gt;"",I12&lt;&gt;""),INDEX(Factors!$D$2:$FI$31,MATCH(INDEX(Factors!C:C,MATCH(E12,Factors!A:A,0)),Factors!$C$2:$C$31,0),MATCH(LEFT(D12)&amp;IF($A12&lt;30,30,(FLOOR($A12/5,1)*5)),Factors!$D$1:$FI$1,0))*I12,"")</f>
        <v>15.849932000000001</v>
      </c>
      <c r="L12" s="19">
        <f>IF(AND(A12&lt;&gt;0,D12&lt;&gt;"",E12&lt;&gt;"",I12&lt;&gt;""),IF(INDEX(Factors!B:B,MATCH(E12,Factors!A:A,0))="Time",IFERROR(INT(INDEX('Scoring Coefficients'!$D$2:$D$36,MATCH(LEFT(D12)&amp;INDEX(Factors!C:C,MATCH(E12,Factors!A:A,0)),'Scoring Coefficients'!$A$2:$A$36,0))*((INDEX('Scoring Coefficients'!$E$2:$E$36,MATCH(LEFT(D12)&amp;INDEX(Factors!C:C,MATCH(E12,Factors!A:A,0)),'Scoring Coefficients'!$A$2:$A$36,0))-ROUNDUP($K12,2))^INDEX('Scoring Coefficients'!$F$2:$F$36,MATCH(LEFT(D12)&amp;INDEX(Factors!C:C,MATCH(E12,Factors!A:A,0)),'Scoring Coefficients'!$A$2:$A$36,0)))),0),IF(INDEX(Factors!B:B,MATCH(E12,Factors!A:A,0))="Jump",IFERROR(INT(INDEX('Scoring Coefficients'!$D$2:$D$36,MATCH(LEFT(D12)&amp;INDEX(Factors!C:C,MATCH(E12,Factors!A:A,0)),'Scoring Coefficients'!$A$2:$A$36,0))*((INT(ROUNDDOWN($K12,2)*100)-INDEX('Scoring Coefficients'!$E$2:$E$36,MATCH(LEFT(D12)&amp;INDEX(Factors!C:C,MATCH(E12,Factors!A:A,0)),'Scoring Coefficients'!$A$2:$A$36,0)))^INDEX('Scoring Coefficients'!$F$2:$F$36,MATCH(LEFT(D12)&amp;INDEX(Factors!C:C,MATCH(E12,Factors!A:A,0)),'Scoring Coefficients'!$A$2:$A$36,0)))),0),IFERROR(INT(INDEX('Scoring Coefficients'!$D$2:$D$36,MATCH(LEFT(D12)&amp;INDEX(Factors!C:C,MATCH(E12,Factors!A:A,0)),'Scoring Coefficients'!$A$2:$A$36,0))*((ROUNDDOWN($K12,2)-INDEX('Scoring Coefficients'!$E$2:$E$36,MATCH(LEFT(D12)&amp;INDEX(Factors!C:C,MATCH(E12,Factors!A:A,0)),'Scoring Coefficients'!$A$2:$A$36,0)))^INDEX('Scoring Coefficients'!$F$2:$F$36,MATCH(LEFT(D12)&amp;INDEX(Factors!C:C,MATCH(E12,Factors!A:A,0)),'Scoring Coefficients'!$A$2:$A$36,0)))),0))),"")</f>
        <v>750</v>
      </c>
    </row>
    <row r="13" spans="1:12" x14ac:dyDescent="0.2">
      <c r="A13" s="18">
        <v>60</v>
      </c>
      <c r="B13" s="17"/>
      <c r="C13" s="17"/>
      <c r="D13" s="17" t="s">
        <v>229</v>
      </c>
      <c r="E13" s="17" t="s">
        <v>214</v>
      </c>
      <c r="F13" s="18">
        <v>33.979999999999997</v>
      </c>
      <c r="G13" s="12">
        <f>IF(AND(A13&lt;&gt;0,D13&lt;&gt;"",E13&lt;&gt;"",I13&lt;&gt;""),IF(INDEX(Factors!B:B,MATCH(E13,Factors!A:A,0))="Time",INDEX(Standard!C:C,MATCH(LEFT(D13)&amp;INDEX(Factors!C:C,MATCH(E13,Factors!A:A,0)),Standard!A:A,0))/(I13*INDEX(Factors!$D$2:$FI$31,MATCH(INDEX(Factors!C:C,MATCH(E13,Factors!A:A,0)),Factors!$C$2:$C$31,0),MATCH(LEFT(D13)&amp;IF($A13&lt;30,30,FLOOR($A13,1)),Factors!$D$1:$FI$1,0))),(I13*INDEX(Factors!$D$2:$FI$31,MATCH(INDEX(Factors!C:C,MATCH(E13,Factors!A:A,0)),Factors!$C$2:$C$31,0),MATCH(LEFT(D13)&amp;IF($A13&lt;30,30,FLOOR($A13,1)),Factors!$D$1:$FI$1,0)))/INDEX(Standard!C:C,MATCH(LEFT(D13)&amp;INDEX(Factors!C:C,MATCH(E13,Factors!A:A,0)),Standard!A:A,0))),"")</f>
        <v>0.45645552463122741</v>
      </c>
      <c r="H13" s="12">
        <f>IF(AND(A13&lt;&gt;0,D13&lt;&gt;"",E13&lt;&gt;"",I13&lt;&gt;""),IF(INDEX(Factors!B:B,MATCH(E13,Factors!A:A,0))="Time",INDEX(Standard!C:C,MATCH(LEFT(D13)&amp;INDEX(Factors!C:C,MATCH(E13,Factors!A:A,0)),Standard!A:A,0))/(INDEX(Factors!$D$2:$FI$31,MATCH(INDEX(Factors!C:C,MATCH(E13,Factors!A:A,0)),Factors!$C$2:$C$31,0),MATCH(LEFT(D13)&amp;IF($A13&lt;30,30,(FLOOR($A13/5,1)*5)),Factors!$D$1:$FI$1,0))*I13),(INDEX(Factors!$D$2:$FI$31,MATCH(INDEX(Factors!C:C,MATCH(E13,Factors!A:A,0)),Factors!$C$2:$C$31,0),MATCH(LEFT(D13)&amp;IF($A13&lt;30,30,(FLOOR($A13/5,1)*5)),Factors!$D$1:$FI$1,0))*I13)/INDEX(Standard!C:C,MATCH(LEFT(D13)&amp;INDEX(Factors!C:C,MATCH(E13,Factors!A:A,0)),Standard!A:A,0))),"")</f>
        <v>0.45645552463122741</v>
      </c>
      <c r="I13" s="13">
        <f t="shared" si="1"/>
        <v>33.979999999999997</v>
      </c>
      <c r="J13" s="14">
        <f>IF(AND(A13&lt;&gt;0,D13&lt;&gt;"",E13&lt;&gt;"",I13&lt;&gt;""),INDEX(Factors!$D$2:$FI$31,MATCH(INDEX(Factors!C:C,MATCH(E13,Factors!A:A,0)),Factors!$C$2:$C$31,0),MATCH(LEFT(D13)&amp;IF($A13&lt;30,30,FLOOR($A13,1)),Factors!$D$1:$FI$1,0))*I13,"")</f>
        <v>32.800894</v>
      </c>
      <c r="K13" s="14">
        <f>IF(AND(A13&lt;&gt;0,D13&lt;&gt;"",E13&lt;&gt;"",I13&lt;&gt;""),INDEX(Factors!$D$2:$FI$31,MATCH(INDEX(Factors!C:C,MATCH(E13,Factors!A:A,0)),Factors!$C$2:$C$31,0),MATCH(LEFT(D13)&amp;IF($A13&lt;30,30,(FLOOR($A13/5,1)*5)),Factors!$D$1:$FI$1,0))*I13,"")</f>
        <v>32.800894</v>
      </c>
      <c r="L13" s="19">
        <f>IF(AND(A13&lt;&gt;0,D13&lt;&gt;"",E13&lt;&gt;"",I13&lt;&gt;""),IF(INDEX(Factors!B:B,MATCH(E13,Factors!A:A,0))="Time",IFERROR(INT(INDEX('Scoring Coefficients'!$D$2:$D$36,MATCH(LEFT(D13)&amp;INDEX(Factors!C:C,MATCH(E13,Factors!A:A,0)),'Scoring Coefficients'!$A$2:$A$36,0))*((INDEX('Scoring Coefficients'!$E$2:$E$36,MATCH(LEFT(D13)&amp;INDEX(Factors!C:C,MATCH(E13,Factors!A:A,0)),'Scoring Coefficients'!$A$2:$A$36,0))-ROUNDUP($K13,2))^INDEX('Scoring Coefficients'!$F$2:$F$36,MATCH(LEFT(D13)&amp;INDEX(Factors!C:C,MATCH(E13,Factors!A:A,0)),'Scoring Coefficients'!$A$2:$A$36,0)))),0),IF(INDEX(Factors!B:B,MATCH(E13,Factors!A:A,0))="Jump",IFERROR(INT(INDEX('Scoring Coefficients'!$D$2:$D$36,MATCH(LEFT(D13)&amp;INDEX(Factors!C:C,MATCH(E13,Factors!A:A,0)),'Scoring Coefficients'!$A$2:$A$36,0))*((INT(ROUNDDOWN($K13,2)*100)-INDEX('Scoring Coefficients'!$E$2:$E$36,MATCH(LEFT(D13)&amp;INDEX(Factors!C:C,MATCH(E13,Factors!A:A,0)),'Scoring Coefficients'!$A$2:$A$36,0)))^INDEX('Scoring Coefficients'!$F$2:$F$36,MATCH(LEFT(D13)&amp;INDEX(Factors!C:C,MATCH(E13,Factors!A:A,0)),'Scoring Coefficients'!$A$2:$A$36,0)))),0),IFERROR(INT(INDEX('Scoring Coefficients'!$D$2:$D$36,MATCH(LEFT(D13)&amp;INDEX(Factors!C:C,MATCH(E13,Factors!A:A,0)),'Scoring Coefficients'!$A$2:$A$36,0))*((ROUNDDOWN($K13,2)-INDEX('Scoring Coefficients'!$E$2:$E$36,MATCH(LEFT(D13)&amp;INDEX(Factors!C:C,MATCH(E13,Factors!A:A,0)),'Scoring Coefficients'!$A$2:$A$36,0)))^INDEX('Scoring Coefficients'!$F$2:$F$36,MATCH(LEFT(D13)&amp;INDEX(Factors!C:C,MATCH(E13,Factors!A:A,0)),'Scoring Coefficients'!$A$2:$A$36,0)))),0))),"")</f>
        <v>520</v>
      </c>
    </row>
    <row r="14" spans="1:12" x14ac:dyDescent="0.2">
      <c r="A14" s="18">
        <v>60</v>
      </c>
      <c r="B14" s="17"/>
      <c r="C14" s="17"/>
      <c r="D14" s="17" t="s">
        <v>229</v>
      </c>
      <c r="E14" s="17" t="s">
        <v>210</v>
      </c>
      <c r="F14" s="18">
        <v>2.6</v>
      </c>
      <c r="G14" s="12">
        <f>IF(AND(A14&lt;&gt;0,D14&lt;&gt;"",E14&lt;&gt;"",I14&lt;&gt;""),IF(INDEX(Factors!B:B,MATCH(E14,Factors!A:A,0))="Time",INDEX(Standard!C:C,MATCH(LEFT(D14)&amp;INDEX(Factors!C:C,MATCH(E14,Factors!A:A,0)),Standard!A:A,0))/(I14*INDEX(Factors!$D$2:$FI$31,MATCH(INDEX(Factors!C:C,MATCH(E14,Factors!A:A,0)),Factors!$C$2:$C$31,0),MATCH(LEFT(D14)&amp;IF($A14&lt;30,30,FLOOR($A14,1)),Factors!$D$1:$FI$1,0))),(I14*INDEX(Factors!$D$2:$FI$31,MATCH(INDEX(Factors!C:C,MATCH(E14,Factors!A:A,0)),Factors!$C$2:$C$31,0),MATCH(LEFT(D14)&amp;IF($A14&lt;30,30,FLOOR($A14,1)),Factors!$D$1:$FI$1,0)))/INDEX(Standard!C:C,MATCH(LEFT(D14)&amp;INDEX(Factors!C:C,MATCH(E14,Factors!A:A,0)),Standard!A:A,0))),"")</f>
        <v>0.57964458804523411</v>
      </c>
      <c r="H14" s="12">
        <f>IF(AND(A14&lt;&gt;0,D14&lt;&gt;"",E14&lt;&gt;"",I14&lt;&gt;""),IF(INDEX(Factors!B:B,MATCH(E14,Factors!A:A,0))="Time",INDEX(Standard!C:C,MATCH(LEFT(D14)&amp;INDEX(Factors!C:C,MATCH(E14,Factors!A:A,0)),Standard!A:A,0))/(INDEX(Factors!$D$2:$FI$31,MATCH(INDEX(Factors!C:C,MATCH(E14,Factors!A:A,0)),Factors!$C$2:$C$31,0),MATCH(LEFT(D14)&amp;IF($A14&lt;30,30,(FLOOR($A14/5,1)*5)),Factors!$D$1:$FI$1,0))*I14),(INDEX(Factors!$D$2:$FI$31,MATCH(INDEX(Factors!C:C,MATCH(E14,Factors!A:A,0)),Factors!$C$2:$C$31,0),MATCH(LEFT(D14)&amp;IF($A14&lt;30,30,(FLOOR($A14/5,1)*5)),Factors!$D$1:$FI$1,0))*I14)/INDEX(Standard!C:C,MATCH(LEFT(D14)&amp;INDEX(Factors!C:C,MATCH(E14,Factors!A:A,0)),Standard!A:A,0))),"")</f>
        <v>0.57964458804523411</v>
      </c>
      <c r="I14" s="13">
        <f t="shared" si="1"/>
        <v>2.6</v>
      </c>
      <c r="J14" s="14">
        <f>IF(AND(A14&lt;&gt;0,D14&lt;&gt;"",E14&lt;&gt;"",I14&lt;&gt;""),INDEX(Factors!$D$2:$FI$31,MATCH(INDEX(Factors!C:C,MATCH(E14,Factors!A:A,0)),Factors!$C$2:$C$31,0),MATCH(LEFT(D14)&amp;IF($A14&lt;30,30,FLOOR($A14,1)),Factors!$D$1:$FI$1,0))*I14,"")</f>
        <v>3.5879999999999996</v>
      </c>
      <c r="K14" s="14">
        <f>IF(AND(A14&lt;&gt;0,D14&lt;&gt;"",E14&lt;&gt;"",I14&lt;&gt;""),INDEX(Factors!$D$2:$FI$31,MATCH(INDEX(Factors!C:C,MATCH(E14,Factors!A:A,0)),Factors!$C$2:$C$31,0),MATCH(LEFT(D14)&amp;IF($A14&lt;30,30,(FLOOR($A14/5,1)*5)),Factors!$D$1:$FI$1,0))*I14,"")</f>
        <v>3.5879999999999996</v>
      </c>
      <c r="L14" s="19">
        <f>IF(AND(A14&lt;&gt;0,D14&lt;&gt;"",E14&lt;&gt;"",I14&lt;&gt;""),IF(INDEX(Factors!B:B,MATCH(E14,Factors!A:A,0))="Time",IFERROR(INT(INDEX('Scoring Coefficients'!$D$2:$D$36,MATCH(LEFT(D14)&amp;INDEX(Factors!C:C,MATCH(E14,Factors!A:A,0)),'Scoring Coefficients'!$A$2:$A$36,0))*((INDEX('Scoring Coefficients'!$E$2:$E$36,MATCH(LEFT(D14)&amp;INDEX(Factors!C:C,MATCH(E14,Factors!A:A,0)),'Scoring Coefficients'!$A$2:$A$36,0))-ROUNDUP($K14,2))^INDEX('Scoring Coefficients'!$F$2:$F$36,MATCH(LEFT(D14)&amp;INDEX(Factors!C:C,MATCH(E14,Factors!A:A,0)),'Scoring Coefficients'!$A$2:$A$36,0)))),0),IF(INDEX(Factors!B:B,MATCH(E14,Factors!A:A,0))="Jump",IFERROR(INT(INDEX('Scoring Coefficients'!$D$2:$D$36,MATCH(LEFT(D14)&amp;INDEX(Factors!C:C,MATCH(E14,Factors!A:A,0)),'Scoring Coefficients'!$A$2:$A$36,0))*((INT(ROUNDDOWN($K14,2)*100)-INDEX('Scoring Coefficients'!$E$2:$E$36,MATCH(LEFT(D14)&amp;INDEX(Factors!C:C,MATCH(E14,Factors!A:A,0)),'Scoring Coefficients'!$A$2:$A$36,0)))^INDEX('Scoring Coefficients'!$F$2:$F$36,MATCH(LEFT(D14)&amp;INDEX(Factors!C:C,MATCH(E14,Factors!A:A,0)),'Scoring Coefficients'!$A$2:$A$36,0)))),0),IFERROR(INT(INDEX('Scoring Coefficients'!$D$2:$D$36,MATCH(LEFT(D14)&amp;INDEX(Factors!C:C,MATCH(E14,Factors!A:A,0)),'Scoring Coefficients'!$A$2:$A$36,0))*((ROUNDDOWN($K14,2)-INDEX('Scoring Coefficients'!$E$2:$E$36,MATCH(LEFT(D14)&amp;INDEX(Factors!C:C,MATCH(E14,Factors!A:A,0)),'Scoring Coefficients'!$A$2:$A$36,0)))^INDEX('Scoring Coefficients'!$F$2:$F$36,MATCH(LEFT(D14)&amp;INDEX(Factors!C:C,MATCH(E14,Factors!A:A,0)),'Scoring Coefficients'!$A$2:$A$36,0)))),0))),"")</f>
        <v>503</v>
      </c>
    </row>
    <row r="15" spans="1:12" x14ac:dyDescent="0.2">
      <c r="A15" s="18">
        <v>60</v>
      </c>
      <c r="B15" s="17"/>
      <c r="C15" s="17"/>
      <c r="D15" s="17" t="s">
        <v>229</v>
      </c>
      <c r="E15" s="17" t="s">
        <v>216</v>
      </c>
      <c r="F15" s="18">
        <v>30.81</v>
      </c>
      <c r="G15" s="12">
        <f>IF(AND(A15&lt;&gt;0,D15&lt;&gt;"",E15&lt;&gt;"",I15&lt;&gt;""),IF(INDEX(Factors!B:B,MATCH(E15,Factors!A:A,0))="Time",INDEX(Standard!C:C,MATCH(LEFT(D15)&amp;INDEX(Factors!C:C,MATCH(E15,Factors!A:A,0)),Standard!A:A,0))/(I15*INDEX(Factors!$D$2:$FI$31,MATCH(INDEX(Factors!C:C,MATCH(E15,Factors!A:A,0)),Factors!$C$2:$C$31,0),MATCH(LEFT(D15)&amp;IF($A15&lt;30,30,FLOOR($A15,1)),Factors!$D$1:$FI$1,0))),(I15*INDEX(Factors!$D$2:$FI$31,MATCH(INDEX(Factors!C:C,MATCH(E15,Factors!A:A,0)),Factors!$C$2:$C$31,0),MATCH(LEFT(D15)&amp;IF($A15&lt;30,30,FLOOR($A15,1)),Factors!$D$1:$FI$1,0)))/INDEX(Standard!C:C,MATCH(LEFT(D15)&amp;INDEX(Factors!C:C,MATCH(E15,Factors!A:A,0)),Standard!A:A,0))),"")</f>
        <v>0.42782976238830217</v>
      </c>
      <c r="H15" s="12">
        <f>IF(AND(A15&lt;&gt;0,D15&lt;&gt;"",E15&lt;&gt;"",I15&lt;&gt;""),IF(INDEX(Factors!B:B,MATCH(E15,Factors!A:A,0))="Time",INDEX(Standard!C:C,MATCH(LEFT(D15)&amp;INDEX(Factors!C:C,MATCH(E15,Factors!A:A,0)),Standard!A:A,0))/(INDEX(Factors!$D$2:$FI$31,MATCH(INDEX(Factors!C:C,MATCH(E15,Factors!A:A,0)),Factors!$C$2:$C$31,0),MATCH(LEFT(D15)&amp;IF($A15&lt;30,30,(FLOOR($A15/5,1)*5)),Factors!$D$1:$FI$1,0))*I15),(INDEX(Factors!$D$2:$FI$31,MATCH(INDEX(Factors!C:C,MATCH(E15,Factors!A:A,0)),Factors!$C$2:$C$31,0),MATCH(LEFT(D15)&amp;IF($A15&lt;30,30,(FLOOR($A15/5,1)*5)),Factors!$D$1:$FI$1,0))*I15)/INDEX(Standard!C:C,MATCH(LEFT(D15)&amp;INDEX(Factors!C:C,MATCH(E15,Factors!A:A,0)),Standard!A:A,0))),"")</f>
        <v>0.42782976238830217</v>
      </c>
      <c r="I15" s="13">
        <f t="shared" si="1"/>
        <v>30.81</v>
      </c>
      <c r="J15" s="14">
        <f>IF(AND(A15&lt;&gt;0,D15&lt;&gt;"",E15&lt;&gt;"",I15&lt;&gt;""),INDEX(Factors!$D$2:$FI$31,MATCH(INDEX(Factors!C:C,MATCH(E15,Factors!A:A,0)),Factors!$C$2:$C$31,0),MATCH(LEFT(D15)&amp;IF($A15&lt;30,30,FLOOR($A15,1)),Factors!$D$1:$FI$1,0))*I15,"")</f>
        <v>42.132674999999999</v>
      </c>
      <c r="K15" s="14">
        <f>IF(AND(A15&lt;&gt;0,D15&lt;&gt;"",E15&lt;&gt;"",I15&lt;&gt;""),INDEX(Factors!$D$2:$FI$31,MATCH(INDEX(Factors!C:C,MATCH(E15,Factors!A:A,0)),Factors!$C$2:$C$31,0),MATCH(LEFT(D15)&amp;IF($A15&lt;30,30,(FLOOR($A15/5,1)*5)),Factors!$D$1:$FI$1,0))*I15,"")</f>
        <v>42.132674999999999</v>
      </c>
      <c r="L15" s="19">
        <f>IF(AND(A15&lt;&gt;0,D15&lt;&gt;"",E15&lt;&gt;"",I15&lt;&gt;""),IF(INDEX(Factors!B:B,MATCH(E15,Factors!A:A,0))="Time",IFERROR(INT(INDEX('Scoring Coefficients'!$D$2:$D$36,MATCH(LEFT(D15)&amp;INDEX(Factors!C:C,MATCH(E15,Factors!A:A,0)),'Scoring Coefficients'!$A$2:$A$36,0))*((INDEX('Scoring Coefficients'!$E$2:$E$36,MATCH(LEFT(D15)&amp;INDEX(Factors!C:C,MATCH(E15,Factors!A:A,0)),'Scoring Coefficients'!$A$2:$A$36,0))-ROUNDUP($K15,2))^INDEX('Scoring Coefficients'!$F$2:$F$36,MATCH(LEFT(D15)&amp;INDEX(Factors!C:C,MATCH(E15,Factors!A:A,0)),'Scoring Coefficients'!$A$2:$A$36,0)))),0),IF(INDEX(Factors!B:B,MATCH(E15,Factors!A:A,0))="Jump",IFERROR(INT(INDEX('Scoring Coefficients'!$D$2:$D$36,MATCH(LEFT(D15)&amp;INDEX(Factors!C:C,MATCH(E15,Factors!A:A,0)),'Scoring Coefficients'!$A$2:$A$36,0))*((INT(ROUNDDOWN($K15,2)*100)-INDEX('Scoring Coefficients'!$E$2:$E$36,MATCH(LEFT(D15)&amp;INDEX(Factors!C:C,MATCH(E15,Factors!A:A,0)),'Scoring Coefficients'!$A$2:$A$36,0)))^INDEX('Scoring Coefficients'!$F$2:$F$36,MATCH(LEFT(D15)&amp;INDEX(Factors!C:C,MATCH(E15,Factors!A:A,0)),'Scoring Coefficients'!$A$2:$A$36,0)))),0),IFERROR(INT(INDEX('Scoring Coefficients'!$D$2:$D$36,MATCH(LEFT(D15)&amp;INDEX(Factors!C:C,MATCH(E15,Factors!A:A,0)),'Scoring Coefficients'!$A$2:$A$36,0))*((ROUNDDOWN($K15,2)-INDEX('Scoring Coefficients'!$E$2:$E$36,MATCH(LEFT(D15)&amp;INDEX(Factors!C:C,MATCH(E15,Factors!A:A,0)),'Scoring Coefficients'!$A$2:$A$36,0)))^INDEX('Scoring Coefficients'!$F$2:$F$36,MATCH(LEFT(D15)&amp;INDEX(Factors!C:C,MATCH(E15,Factors!A:A,0)),'Scoring Coefficients'!$A$2:$A$36,0)))),0))),"")</f>
        <v>473</v>
      </c>
    </row>
    <row r="16" spans="1:12" x14ac:dyDescent="0.2">
      <c r="A16" s="18">
        <v>60</v>
      </c>
      <c r="B16" s="17"/>
      <c r="C16" s="17"/>
      <c r="D16" s="17" t="s">
        <v>229</v>
      </c>
      <c r="E16" s="17" t="s">
        <v>28</v>
      </c>
      <c r="F16" s="18">
        <v>366.56</v>
      </c>
      <c r="G16" s="12">
        <f>IF(AND(A16&lt;&gt;0,D16&lt;&gt;"",E16&lt;&gt;"",I16&lt;&gt;""),IF(INDEX(Factors!B:B,MATCH(E16,Factors!A:A,0))="Time",INDEX(Standard!C:C,MATCH(LEFT(D16)&amp;INDEX(Factors!C:C,MATCH(E16,Factors!A:A,0)),Standard!A:A,0))/(I16*INDEX(Factors!$D$2:$FI$31,MATCH(INDEX(Factors!C:C,MATCH(E16,Factors!A:A,0)),Factors!$C$2:$C$31,0),MATCH(LEFT(D16)&amp;IF($A16&lt;30,30,FLOOR($A16,1)),Factors!$D$1:$FI$1,0))),(I16*INDEX(Factors!$D$2:$FI$31,MATCH(INDEX(Factors!C:C,MATCH(E16,Factors!A:A,0)),Factors!$C$2:$C$31,0),MATCH(LEFT(D16)&amp;IF($A16&lt;30,30,FLOOR($A16,1)),Factors!$D$1:$FI$1,0)))/INDEX(Standard!C:C,MATCH(LEFT(D16)&amp;INDEX(Factors!C:C,MATCH(E16,Factors!A:A,0)),Standard!A:A,0))),"")</f>
        <v>0.68752344922210795</v>
      </c>
      <c r="H16" s="12">
        <f>IF(AND(A16&lt;&gt;0,D16&lt;&gt;"",E16&lt;&gt;"",I16&lt;&gt;""),IF(INDEX(Factors!B:B,MATCH(E16,Factors!A:A,0))="Time",INDEX(Standard!C:C,MATCH(LEFT(D16)&amp;INDEX(Factors!C:C,MATCH(E16,Factors!A:A,0)),Standard!A:A,0))/(INDEX(Factors!$D$2:$FI$31,MATCH(INDEX(Factors!C:C,MATCH(E16,Factors!A:A,0)),Factors!$C$2:$C$31,0),MATCH(LEFT(D16)&amp;IF($A16&lt;30,30,(FLOOR($A16/5,1)*5)),Factors!$D$1:$FI$1,0))*I16),(INDEX(Factors!$D$2:$FI$31,MATCH(INDEX(Factors!C:C,MATCH(E16,Factors!A:A,0)),Factors!$C$2:$C$31,0),MATCH(LEFT(D16)&amp;IF($A16&lt;30,30,(FLOOR($A16/5,1)*5)),Factors!$D$1:$FI$1,0))*I16)/INDEX(Standard!C:C,MATCH(LEFT(D16)&amp;INDEX(Factors!C:C,MATCH(E16,Factors!A:A,0)),Standard!A:A,0))),"")</f>
        <v>0.68752344922210795</v>
      </c>
      <c r="I16" s="13">
        <f t="shared" si="1"/>
        <v>366.56</v>
      </c>
      <c r="J16" s="14">
        <f>IF(AND(A16&lt;&gt;0,D16&lt;&gt;"",E16&lt;&gt;"",I16&lt;&gt;""),INDEX(Factors!$D$2:$FI$31,MATCH(INDEX(Factors!C:C,MATCH(E16,Factors!A:A,0)),Factors!$C$2:$C$31,0),MATCH(LEFT(D16)&amp;IF($A16&lt;30,30,FLOOR($A16,1)),Factors!$D$1:$FI$1,0))*I16,"")</f>
        <v>299.62614400000001</v>
      </c>
      <c r="K16" s="14">
        <f>IF(AND(A16&lt;&gt;0,D16&lt;&gt;"",E16&lt;&gt;"",I16&lt;&gt;""),INDEX(Factors!$D$2:$FI$31,MATCH(INDEX(Factors!C:C,MATCH(E16,Factors!A:A,0)),Factors!$C$2:$C$31,0),MATCH(LEFT(D16)&amp;IF($A16&lt;30,30,(FLOOR($A16/5,1)*5)),Factors!$D$1:$FI$1,0))*I16,"")</f>
        <v>299.62614400000001</v>
      </c>
      <c r="L16" s="19">
        <f>IF(AND(A16&lt;&gt;0,D16&lt;&gt;"",E16&lt;&gt;"",I16&lt;&gt;""),IF(INDEX(Factors!B:B,MATCH(E16,Factors!A:A,0))="Time",IFERROR(INT(INDEX('Scoring Coefficients'!$D$2:$D$36,MATCH(LEFT(D16)&amp;INDEX(Factors!C:C,MATCH(E16,Factors!A:A,0)),'Scoring Coefficients'!$A$2:$A$36,0))*((INDEX('Scoring Coefficients'!$E$2:$E$36,MATCH(LEFT(D16)&amp;INDEX(Factors!C:C,MATCH(E16,Factors!A:A,0)),'Scoring Coefficients'!$A$2:$A$36,0))-ROUNDUP($K16,2))^INDEX('Scoring Coefficients'!$F$2:$F$36,MATCH(LEFT(D16)&amp;INDEX(Factors!C:C,MATCH(E16,Factors!A:A,0)),'Scoring Coefficients'!$A$2:$A$36,0)))),0),IF(INDEX(Factors!B:B,MATCH(E16,Factors!A:A,0))="Jump",IFERROR(INT(INDEX('Scoring Coefficients'!$D$2:$D$36,MATCH(LEFT(D16)&amp;INDEX(Factors!C:C,MATCH(E16,Factors!A:A,0)),'Scoring Coefficients'!$A$2:$A$36,0))*((INT(ROUNDDOWN($K16,2)*100)-INDEX('Scoring Coefficients'!$E$2:$E$36,MATCH(LEFT(D16)&amp;INDEX(Factors!C:C,MATCH(E16,Factors!A:A,0)),'Scoring Coefficients'!$A$2:$A$36,0)))^INDEX('Scoring Coefficients'!$F$2:$F$36,MATCH(LEFT(D16)&amp;INDEX(Factors!C:C,MATCH(E16,Factors!A:A,0)),'Scoring Coefficients'!$A$2:$A$36,0)))),0),IFERROR(INT(INDEX('Scoring Coefficients'!$D$2:$D$36,MATCH(LEFT(D16)&amp;INDEX(Factors!C:C,MATCH(E16,Factors!A:A,0)),'Scoring Coefficients'!$A$2:$A$36,0))*((ROUNDDOWN($K16,2)-INDEX('Scoring Coefficients'!$E$2:$E$36,MATCH(LEFT(D16)&amp;INDEX(Factors!C:C,MATCH(E16,Factors!A:A,0)),'Scoring Coefficients'!$A$2:$A$36,0)))^INDEX('Scoring Coefficients'!$F$2:$F$36,MATCH(LEFT(D16)&amp;INDEX(Factors!C:C,MATCH(E16,Factors!A:A,0)),'Scoring Coefficients'!$A$2:$A$36,0)))),0))),"")</f>
        <v>562</v>
      </c>
    </row>
    <row r="17" spans="1:12" x14ac:dyDescent="0.2">
      <c r="A17" s="18"/>
      <c r="B17" s="17"/>
      <c r="C17" s="17"/>
      <c r="D17" s="17"/>
      <c r="E17" s="17"/>
      <c r="F17" s="7"/>
      <c r="G17" s="12" t="str">
        <f>IF(AND(A17&lt;&gt;0,D17&lt;&gt;"",E17&lt;&gt;"",I17&lt;&gt;""),IF(INDEX(Factors!B:B,MATCH(E17,Factors!A:A,0))="Time",INDEX(Standard!C:C,MATCH(LEFT(D17)&amp;INDEX(Factors!C:C,MATCH(E17,Factors!A:A,0)),Standard!A:A,0))/(I17*INDEX(Factors!$D$2:$FI$31,MATCH(INDEX(Factors!C:C,MATCH(E17,Factors!A:A,0)),Factors!$C$2:$C$31,0),MATCH(LEFT(D17)&amp;IF($A17&lt;30,30,FLOOR($A17,1)),Factors!$D$1:$FI$1,0))),(I17*INDEX(Factors!$D$2:$FI$31,MATCH(INDEX(Factors!C:C,MATCH(E17,Factors!A:A,0)),Factors!$C$2:$C$31,0),MATCH(LEFT(D17)&amp;IF($A17&lt;30,30,FLOOR($A17,1)),Factors!$D$1:$FI$1,0)))/INDEX(Standard!C:C,MATCH(LEFT(D17)&amp;INDEX(Factors!C:C,MATCH(E17,Factors!A:A,0)),Standard!A:A,0))),"")</f>
        <v/>
      </c>
      <c r="H17" s="12" t="str">
        <f>IF(AND(A17&lt;&gt;0,D17&lt;&gt;"",E17&lt;&gt;"",I17&lt;&gt;""),IF(INDEX(Factors!B:B,MATCH(E17,Factors!A:A,0))="Time",INDEX(Standard!C:C,MATCH(LEFT(D17)&amp;INDEX(Factors!C:C,MATCH(E17,Factors!A:A,0)),Standard!A:A,0))/(INDEX(Factors!$D$2:$FI$31,MATCH(INDEX(Factors!C:C,MATCH(E17,Factors!A:A,0)),Factors!$C$2:$C$31,0),MATCH(LEFT(D17)&amp;IF($A17&lt;30,30,(FLOOR($A17/5,1)*5)),Factors!$D$1:$FI$1,0))*I17),(INDEX(Factors!$D$2:$FI$31,MATCH(INDEX(Factors!C:C,MATCH(E17,Factors!A:A,0)),Factors!$C$2:$C$31,0),MATCH(LEFT(D17)&amp;IF($A17&lt;30,30,(FLOOR($A17/5,1)*5)),Factors!$D$1:$FI$1,0))*I17)/INDEX(Standard!C:C,MATCH(LEFT(D17)&amp;INDEX(Factors!C:C,MATCH(E17,Factors!A:A,0)),Standard!A:A,0))),"")</f>
        <v/>
      </c>
      <c r="I17" s="13" t="str">
        <f t="shared" si="1"/>
        <v/>
      </c>
      <c r="J17" s="14" t="str">
        <f>IF(AND(A17&lt;&gt;0,D17&lt;&gt;"",E17&lt;&gt;"",I17&lt;&gt;""),INDEX(Factors!$D$2:$FI$31,MATCH(INDEX(Factors!C:C,MATCH(E17,Factors!A:A,0)),Factors!$C$2:$C$31,0),MATCH(LEFT(D17)&amp;IF($A17&lt;30,30,FLOOR($A17,1)),Factors!$D$1:$FI$1,0))*I17,"")</f>
        <v/>
      </c>
      <c r="K17" s="14" t="str">
        <f>IF(AND(A17&lt;&gt;0,D17&lt;&gt;"",E17&lt;&gt;"",I17&lt;&gt;""),INDEX(Factors!$D$2:$FI$31,MATCH(INDEX(Factors!C:C,MATCH(E17,Factors!A:A,0)),Factors!$C$2:$C$31,0),MATCH(LEFT(D17)&amp;IF($A17&lt;30,30,(FLOOR($A17/5,1)*5)),Factors!$D$1:$FI$1,0))*I17,"")</f>
        <v/>
      </c>
      <c r="L17" s="19" t="str">
        <f>IF(AND(A17&lt;&gt;0,D17&lt;&gt;"",E17&lt;&gt;"",I17&lt;&gt;""),IF(INDEX(Factors!B:B,MATCH(E17,Factors!A:A,0))="Time",IFERROR(INT(INDEX('Scoring Coefficients'!$D$2:$D$36,MATCH(LEFT(D17)&amp;INDEX(Factors!C:C,MATCH(E17,Factors!A:A,0)),'Scoring Coefficients'!$A$2:$A$36,0))*((INDEX('Scoring Coefficients'!$E$2:$E$36,MATCH(LEFT(D17)&amp;INDEX(Factors!C:C,MATCH(E17,Factors!A:A,0)),'Scoring Coefficients'!$A$2:$A$36,0))-ROUNDUP($K17,2))^INDEX('Scoring Coefficients'!$F$2:$F$36,MATCH(LEFT(D17)&amp;INDEX(Factors!C:C,MATCH(E17,Factors!A:A,0)),'Scoring Coefficients'!$A$2:$A$36,0)))),0),IF(INDEX(Factors!B:B,MATCH(E17,Factors!A:A,0))="Jump",IFERROR(INT(INDEX('Scoring Coefficients'!$D$2:$D$36,MATCH(LEFT(D17)&amp;INDEX(Factors!C:C,MATCH(E17,Factors!A:A,0)),'Scoring Coefficients'!$A$2:$A$36,0))*((INT(ROUNDDOWN($K17,2)*100)-INDEX('Scoring Coefficients'!$E$2:$E$36,MATCH(LEFT(D17)&amp;INDEX(Factors!C:C,MATCH(E17,Factors!A:A,0)),'Scoring Coefficients'!$A$2:$A$36,0)))^INDEX('Scoring Coefficients'!$F$2:$F$36,MATCH(LEFT(D17)&amp;INDEX(Factors!C:C,MATCH(E17,Factors!A:A,0)),'Scoring Coefficients'!$A$2:$A$36,0)))),0),IFERROR(INT(INDEX('Scoring Coefficients'!$D$2:$D$36,MATCH(LEFT(D17)&amp;INDEX(Factors!C:C,MATCH(E17,Factors!A:A,0)),'Scoring Coefficients'!$A$2:$A$36,0))*((ROUNDDOWN($K17,2)-INDEX('Scoring Coefficients'!$E$2:$E$36,MATCH(LEFT(D17)&amp;INDEX(Factors!C:C,MATCH(E17,Factors!A:A,0)),'Scoring Coefficients'!$A$2:$A$36,0)))^INDEX('Scoring Coefficients'!$F$2:$F$36,MATCH(LEFT(D17)&amp;INDEX(Factors!C:C,MATCH(E17,Factors!A:A,0)),'Scoring Coefficients'!$A$2:$A$36,0)))),0))),"")</f>
        <v/>
      </c>
    </row>
    <row r="18" spans="1:12" x14ac:dyDescent="0.2">
      <c r="A18" s="18">
        <v>90</v>
      </c>
      <c r="B18" s="17" t="s">
        <v>258</v>
      </c>
      <c r="C18" s="17"/>
      <c r="D18" s="17" t="s">
        <v>229</v>
      </c>
      <c r="E18" s="17" t="s">
        <v>215</v>
      </c>
      <c r="F18" s="7" t="s">
        <v>242</v>
      </c>
      <c r="G18" s="12">
        <f>IF(AND(A18&lt;&gt;0,D18&lt;&gt;"",E18&lt;&gt;"",I18&lt;&gt;""),IF(INDEX(Factors!B:B,MATCH(E18,Factors!A:A,0))="Time",INDEX(Standard!C:C,MATCH(LEFT(D18)&amp;INDEX(Factors!C:C,MATCH(E18,Factors!A:A,0)),Standard!A:A,0))/(I18*INDEX(Factors!$D$2:$FI$31,MATCH(INDEX(Factors!C:C,MATCH(E18,Factors!A:A,0)),Factors!$C$2:$C$31,0),MATCH(LEFT(D18)&amp;IF($A18&lt;30,30,FLOOR($A18,1)),Factors!$D$1:$FI$1,0))),(I18*INDEX(Factors!$D$2:$FI$31,MATCH(INDEX(Factors!C:C,MATCH(E18,Factors!A:A,0)),Factors!$C$2:$C$31,0),MATCH(LEFT(D18)&amp;IF($A18&lt;30,30,FLOOR($A18,1)),Factors!$D$1:$FI$1,0)))/INDEX(Standard!C:C,MATCH(LEFT(D18)&amp;INDEX(Factors!C:C,MATCH(E18,Factors!A:A,0)),Standard!A:A,0))),"")</f>
        <v>0.5173971246759369</v>
      </c>
      <c r="H18" s="12">
        <f>IF(AND(A18&lt;&gt;0,D18&lt;&gt;"",E18&lt;&gt;"",I18&lt;&gt;""),IF(INDEX(Factors!B:B,MATCH(E18,Factors!A:A,0))="Time",INDEX(Standard!C:C,MATCH(LEFT(D18)&amp;INDEX(Factors!C:C,MATCH(E18,Factors!A:A,0)),Standard!A:A,0))/(INDEX(Factors!$D$2:$FI$31,MATCH(INDEX(Factors!C:C,MATCH(E18,Factors!A:A,0)),Factors!$C$2:$C$31,0),MATCH(LEFT(D18)&amp;IF($A18&lt;30,30,(FLOOR($A18/5,1)*5)),Factors!$D$1:$FI$1,0))*I18),(INDEX(Factors!$D$2:$FI$31,MATCH(INDEX(Factors!C:C,MATCH(E18,Factors!A:A,0)),Factors!$C$2:$C$31,0),MATCH(LEFT(D18)&amp;IF($A18&lt;30,30,(FLOOR($A18/5,1)*5)),Factors!$D$1:$FI$1,0))*I18)/INDEX(Standard!C:C,MATCH(LEFT(D18)&amp;INDEX(Factors!C:C,MATCH(E18,Factors!A:A,0)),Standard!A:A,0))),"")</f>
        <v>0.5173971246759369</v>
      </c>
      <c r="I18" s="13">
        <f t="shared" si="1"/>
        <v>21.6</v>
      </c>
      <c r="J18" s="14">
        <f>IF(AND(A18&lt;&gt;0,D18&lt;&gt;"",E18&lt;&gt;"",I18&lt;&gt;""),INDEX(Factors!$D$2:$FI$31,MATCH(INDEX(Factors!C:C,MATCH(E18,Factors!A:A,0)),Factors!$C$2:$C$31,0),MATCH(LEFT(D18)&amp;IF($A18&lt;30,30,FLOOR($A18,1)),Factors!$D$1:$FI$1,0))*I18,"")</f>
        <v>43.906320000000008</v>
      </c>
      <c r="K18" s="14">
        <f>IF(AND(A18&lt;&gt;0,D18&lt;&gt;"",E18&lt;&gt;"",I18&lt;&gt;""),INDEX(Factors!$D$2:$FI$31,MATCH(INDEX(Factors!C:C,MATCH(E18,Factors!A:A,0)),Factors!$C$2:$C$31,0),MATCH(LEFT(D18)&amp;IF($A18&lt;30,30,(FLOOR($A18/5,1)*5)),Factors!$D$1:$FI$1,0))*I18,"")</f>
        <v>43.906320000000008</v>
      </c>
      <c r="L18" s="19">
        <f>IF(AND(A18&lt;&gt;0,D18&lt;&gt;"",E18&lt;&gt;"",I18&lt;&gt;""),IF(INDEX(Factors!B:B,MATCH(E18,Factors!A:A,0))="Time",IFERROR(INT(INDEX('Scoring Coefficients'!$D$2:$D$36,MATCH(LEFT(D18)&amp;INDEX(Factors!C:C,MATCH(E18,Factors!A:A,0)),'Scoring Coefficients'!$A$2:$A$36,0))*((INDEX('Scoring Coefficients'!$E$2:$E$36,MATCH(LEFT(D18)&amp;INDEX(Factors!C:C,MATCH(E18,Factors!A:A,0)),'Scoring Coefficients'!$A$2:$A$36,0))-ROUNDUP($K18,2))^INDEX('Scoring Coefficients'!$F$2:$F$36,MATCH(LEFT(D18)&amp;INDEX(Factors!C:C,MATCH(E18,Factors!A:A,0)),'Scoring Coefficients'!$A$2:$A$36,0)))),0),IF(INDEX(Factors!B:B,MATCH(E18,Factors!A:A,0))="Jump",IFERROR(INT(INDEX('Scoring Coefficients'!$D$2:$D$36,MATCH(LEFT(D18)&amp;INDEX(Factors!C:C,MATCH(E18,Factors!A:A,0)),'Scoring Coefficients'!$A$2:$A$36,0))*((INT(ROUNDDOWN($K18,2)*100)-INDEX('Scoring Coefficients'!$E$2:$E$36,MATCH(LEFT(D18)&amp;INDEX(Factors!C:C,MATCH(E18,Factors!A:A,0)),'Scoring Coefficients'!$A$2:$A$36,0)))^INDEX('Scoring Coefficients'!$F$2:$F$36,MATCH(LEFT(D18)&amp;INDEX(Factors!C:C,MATCH(E18,Factors!A:A,0)),'Scoring Coefficients'!$A$2:$A$36,0)))),0),IFERROR(INT(INDEX('Scoring Coefficients'!$D$2:$D$36,MATCH(LEFT(D18)&amp;INDEX(Factors!C:C,MATCH(E18,Factors!A:A,0)),'Scoring Coefficients'!$A$2:$A$36,0))*((ROUNDDOWN($K18,2)-INDEX('Scoring Coefficients'!$E$2:$E$36,MATCH(LEFT(D18)&amp;INDEX(Factors!C:C,MATCH(E18,Factors!A:A,0)),'Scoring Coefficients'!$A$2:$A$36,0)))^INDEX('Scoring Coefficients'!$F$2:$F$36,MATCH(LEFT(D18)&amp;INDEX(Factors!C:C,MATCH(E18,Factors!A:A,0)),'Scoring Coefficients'!$A$2:$A$36,0)))),0))),"")</f>
        <v>603</v>
      </c>
    </row>
    <row r="19" spans="1:12" x14ac:dyDescent="0.2">
      <c r="A19" s="18">
        <v>90</v>
      </c>
      <c r="B19" s="17"/>
      <c r="C19" s="17"/>
      <c r="D19" s="17" t="s">
        <v>229</v>
      </c>
      <c r="E19" s="17" t="s">
        <v>213</v>
      </c>
      <c r="F19" s="7" t="s">
        <v>243</v>
      </c>
      <c r="G19" s="12">
        <f>IF(AND(A19&lt;&gt;0,D19&lt;&gt;"",E19&lt;&gt;"",I19&lt;&gt;""),IF(INDEX(Factors!B:B,MATCH(E19,Factors!A:A,0))="Time",INDEX(Standard!C:C,MATCH(LEFT(D19)&amp;INDEX(Factors!C:C,MATCH(E19,Factors!A:A,0)),Standard!A:A,0))/(I19*INDEX(Factors!$D$2:$FI$31,MATCH(INDEX(Factors!C:C,MATCH(E19,Factors!A:A,0)),Factors!$C$2:$C$31,0),MATCH(LEFT(D19)&amp;IF($A19&lt;30,30,FLOOR($A19,1)),Factors!$D$1:$FI$1,0))),(I19*INDEX(Factors!$D$2:$FI$31,MATCH(INDEX(Factors!C:C,MATCH(E19,Factors!A:A,0)),Factors!$C$2:$C$31,0),MATCH(LEFT(D19)&amp;IF($A19&lt;30,30,FLOOR($A19,1)),Factors!$D$1:$FI$1,0)))/INDEX(Standard!C:C,MATCH(LEFT(D19)&amp;INDEX(Factors!C:C,MATCH(E19,Factors!A:A,0)),Standard!A:A,0))),"")</f>
        <v>0.45754150620453571</v>
      </c>
      <c r="H19" s="12">
        <f>IF(AND(A19&lt;&gt;0,D19&lt;&gt;"",E19&lt;&gt;"",I19&lt;&gt;""),IF(INDEX(Factors!B:B,MATCH(E19,Factors!A:A,0))="Time",INDEX(Standard!C:C,MATCH(LEFT(D19)&amp;INDEX(Factors!C:C,MATCH(E19,Factors!A:A,0)),Standard!A:A,0))/(INDEX(Factors!$D$2:$FI$31,MATCH(INDEX(Factors!C:C,MATCH(E19,Factors!A:A,0)),Factors!$C$2:$C$31,0),MATCH(LEFT(D19)&amp;IF($A19&lt;30,30,(FLOOR($A19/5,1)*5)),Factors!$D$1:$FI$1,0))*I19),(INDEX(Factors!$D$2:$FI$31,MATCH(INDEX(Factors!C:C,MATCH(E19,Factors!A:A,0)),Factors!$C$2:$C$31,0),MATCH(LEFT(D19)&amp;IF($A19&lt;30,30,(FLOOR($A19/5,1)*5)),Factors!$D$1:$FI$1,0))*I19)/INDEX(Standard!C:C,MATCH(LEFT(D19)&amp;INDEX(Factors!C:C,MATCH(E19,Factors!A:A,0)),Standard!A:A,0))),"")</f>
        <v>0.45754150620453571</v>
      </c>
      <c r="I19" s="13">
        <f t="shared" si="1"/>
        <v>5.95</v>
      </c>
      <c r="J19" s="14">
        <f>IF(AND(A19&lt;&gt;0,D19&lt;&gt;"",E19&lt;&gt;"",I19&lt;&gt;""),INDEX(Factors!$D$2:$FI$31,MATCH(INDEX(Factors!C:C,MATCH(E19,Factors!A:A,0)),Factors!$C$2:$C$31,0),MATCH(LEFT(D19)&amp;IF($A19&lt;30,30,FLOOR($A19,1)),Factors!$D$1:$FI$1,0))*I19,"")</f>
        <v>10.692745</v>
      </c>
      <c r="K19" s="14">
        <f>IF(AND(A19&lt;&gt;0,D19&lt;&gt;"",E19&lt;&gt;"",I19&lt;&gt;""),INDEX(Factors!$D$2:$FI$31,MATCH(INDEX(Factors!C:C,MATCH(E19,Factors!A:A,0)),Factors!$C$2:$C$31,0),MATCH(LEFT(D19)&amp;IF($A19&lt;30,30,(FLOOR($A19/5,1)*5)),Factors!$D$1:$FI$1,0))*I19,"")</f>
        <v>10.692745</v>
      </c>
      <c r="L19" s="19">
        <f>IF(AND(A19&lt;&gt;0,D19&lt;&gt;"",E19&lt;&gt;"",I19&lt;&gt;""),IF(INDEX(Factors!B:B,MATCH(E19,Factors!A:A,0))="Time",IFERROR(INT(INDEX('Scoring Coefficients'!$D$2:$D$36,MATCH(LEFT(D19)&amp;INDEX(Factors!C:C,MATCH(E19,Factors!A:A,0)),'Scoring Coefficients'!$A$2:$A$36,0))*((INDEX('Scoring Coefficients'!$E$2:$E$36,MATCH(LEFT(D19)&amp;INDEX(Factors!C:C,MATCH(E19,Factors!A:A,0)),'Scoring Coefficients'!$A$2:$A$36,0))-ROUNDUP($K19,2))^INDEX('Scoring Coefficients'!$F$2:$F$36,MATCH(LEFT(D19)&amp;INDEX(Factors!C:C,MATCH(E19,Factors!A:A,0)),'Scoring Coefficients'!$A$2:$A$36,0)))),0),IF(INDEX(Factors!B:B,MATCH(E19,Factors!A:A,0))="Jump",IFERROR(INT(INDEX('Scoring Coefficients'!$D$2:$D$36,MATCH(LEFT(D19)&amp;INDEX(Factors!C:C,MATCH(E19,Factors!A:A,0)),'Scoring Coefficients'!$A$2:$A$36,0))*((INT(ROUNDDOWN($K19,2)*100)-INDEX('Scoring Coefficients'!$E$2:$E$36,MATCH(LEFT(D19)&amp;INDEX(Factors!C:C,MATCH(E19,Factors!A:A,0)),'Scoring Coefficients'!$A$2:$A$36,0)))^INDEX('Scoring Coefficients'!$F$2:$F$36,MATCH(LEFT(D19)&amp;INDEX(Factors!C:C,MATCH(E19,Factors!A:A,0)),'Scoring Coefficients'!$A$2:$A$36,0)))),0),IFERROR(INT(INDEX('Scoring Coefficients'!$D$2:$D$36,MATCH(LEFT(D19)&amp;INDEX(Factors!C:C,MATCH(E19,Factors!A:A,0)),'Scoring Coefficients'!$A$2:$A$36,0))*((ROUNDDOWN($K19,2)-INDEX('Scoring Coefficients'!$E$2:$E$36,MATCH(LEFT(D19)&amp;INDEX(Factors!C:C,MATCH(E19,Factors!A:A,0)),'Scoring Coefficients'!$A$2:$A$36,0)))^INDEX('Scoring Coefficients'!$F$2:$F$36,MATCH(LEFT(D19)&amp;INDEX(Factors!C:C,MATCH(E19,Factors!A:A,0)),'Scoring Coefficients'!$A$2:$A$36,0)))),0))),"")</f>
        <v>527</v>
      </c>
    </row>
    <row r="20" spans="1:12" x14ac:dyDescent="0.2">
      <c r="A20" s="18">
        <v>90</v>
      </c>
      <c r="B20" s="17"/>
      <c r="C20" s="17"/>
      <c r="D20" s="17" t="s">
        <v>229</v>
      </c>
      <c r="E20" s="17" t="s">
        <v>214</v>
      </c>
      <c r="F20" s="7" t="s">
        <v>244</v>
      </c>
      <c r="G20" s="12">
        <f>IF(AND(A20&lt;&gt;0,D20&lt;&gt;"",E20&lt;&gt;"",I20&lt;&gt;""),IF(INDEX(Factors!B:B,MATCH(E20,Factors!A:A,0))="Time",INDEX(Standard!C:C,MATCH(LEFT(D20)&amp;INDEX(Factors!C:C,MATCH(E20,Factors!A:A,0)),Standard!A:A,0))/(I20*INDEX(Factors!$D$2:$FI$31,MATCH(INDEX(Factors!C:C,MATCH(E20,Factors!A:A,0)),Factors!$C$2:$C$31,0),MATCH(LEFT(D20)&amp;IF($A20&lt;30,30,FLOOR($A20,1)),Factors!$D$1:$FI$1,0))),(I20*INDEX(Factors!$D$2:$FI$31,MATCH(INDEX(Factors!C:C,MATCH(E20,Factors!A:A,0)),Factors!$C$2:$C$31,0),MATCH(LEFT(D20)&amp;IF($A20&lt;30,30,FLOOR($A20,1)),Factors!$D$1:$FI$1,0)))/INDEX(Standard!C:C,MATCH(LEFT(D20)&amp;INDEX(Factors!C:C,MATCH(E20,Factors!A:A,0)),Standard!A:A,0))),"")</f>
        <v>0.44547035903144999</v>
      </c>
      <c r="H20" s="12">
        <f>IF(AND(A20&lt;&gt;0,D20&lt;&gt;"",E20&lt;&gt;"",I20&lt;&gt;""),IF(INDEX(Factors!B:B,MATCH(E20,Factors!A:A,0))="Time",INDEX(Standard!C:C,MATCH(LEFT(D20)&amp;INDEX(Factors!C:C,MATCH(E20,Factors!A:A,0)),Standard!A:A,0))/(INDEX(Factors!$D$2:$FI$31,MATCH(INDEX(Factors!C:C,MATCH(E20,Factors!A:A,0)),Factors!$C$2:$C$31,0),MATCH(LEFT(D20)&amp;IF($A20&lt;30,30,(FLOOR($A20/5,1)*5)),Factors!$D$1:$FI$1,0))*I20),(INDEX(Factors!$D$2:$FI$31,MATCH(INDEX(Factors!C:C,MATCH(E20,Factors!A:A,0)),Factors!$C$2:$C$31,0),MATCH(LEFT(D20)&amp;IF($A20&lt;30,30,(FLOOR($A20/5,1)*5)),Factors!$D$1:$FI$1,0))*I20)/INDEX(Standard!C:C,MATCH(LEFT(D20)&amp;INDEX(Factors!C:C,MATCH(E20,Factors!A:A,0)),Standard!A:A,0))),"")</f>
        <v>0.44547035903144999</v>
      </c>
      <c r="I20" s="13">
        <f t="shared" si="1"/>
        <v>15</v>
      </c>
      <c r="J20" s="14">
        <f>IF(AND(A20&lt;&gt;0,D20&lt;&gt;"",E20&lt;&gt;"",I20&lt;&gt;""),INDEX(Factors!$D$2:$FI$31,MATCH(INDEX(Factors!C:C,MATCH(E20,Factors!A:A,0)),Factors!$C$2:$C$31,0),MATCH(LEFT(D20)&amp;IF($A20&lt;30,30,FLOOR($A20,1)),Factors!$D$1:$FI$1,0))*I20,"")</f>
        <v>32.011499999999998</v>
      </c>
      <c r="K20" s="14">
        <f>IF(AND(A20&lt;&gt;0,D20&lt;&gt;"",E20&lt;&gt;"",I20&lt;&gt;""),INDEX(Factors!$D$2:$FI$31,MATCH(INDEX(Factors!C:C,MATCH(E20,Factors!A:A,0)),Factors!$C$2:$C$31,0),MATCH(LEFT(D20)&amp;IF($A20&lt;30,30,(FLOOR($A20/5,1)*5)),Factors!$D$1:$FI$1,0))*I20,"")</f>
        <v>32.011499999999998</v>
      </c>
      <c r="L20" s="19">
        <f>IF(AND(A20&lt;&gt;0,D20&lt;&gt;"",E20&lt;&gt;"",I20&lt;&gt;""),IF(INDEX(Factors!B:B,MATCH(E20,Factors!A:A,0))="Time",IFERROR(INT(INDEX('Scoring Coefficients'!$D$2:$D$36,MATCH(LEFT(D20)&amp;INDEX(Factors!C:C,MATCH(E20,Factors!A:A,0)),'Scoring Coefficients'!$A$2:$A$36,0))*((INDEX('Scoring Coefficients'!$E$2:$E$36,MATCH(LEFT(D20)&amp;INDEX(Factors!C:C,MATCH(E20,Factors!A:A,0)),'Scoring Coefficients'!$A$2:$A$36,0))-ROUNDUP($K20,2))^INDEX('Scoring Coefficients'!$F$2:$F$36,MATCH(LEFT(D20)&amp;INDEX(Factors!C:C,MATCH(E20,Factors!A:A,0)),'Scoring Coefficients'!$A$2:$A$36,0)))),0),IF(INDEX(Factors!B:B,MATCH(E20,Factors!A:A,0))="Jump",IFERROR(INT(INDEX('Scoring Coefficients'!$D$2:$D$36,MATCH(LEFT(D20)&amp;INDEX(Factors!C:C,MATCH(E20,Factors!A:A,0)),'Scoring Coefficients'!$A$2:$A$36,0))*((INT(ROUNDDOWN($K20,2)*100)-INDEX('Scoring Coefficients'!$E$2:$E$36,MATCH(LEFT(D20)&amp;INDEX(Factors!C:C,MATCH(E20,Factors!A:A,0)),'Scoring Coefficients'!$A$2:$A$36,0)))^INDEX('Scoring Coefficients'!$F$2:$F$36,MATCH(LEFT(D20)&amp;INDEX(Factors!C:C,MATCH(E20,Factors!A:A,0)),'Scoring Coefficients'!$A$2:$A$36,0)))),0),IFERROR(INT(INDEX('Scoring Coefficients'!$D$2:$D$36,MATCH(LEFT(D20)&amp;INDEX(Factors!C:C,MATCH(E20,Factors!A:A,0)),'Scoring Coefficients'!$A$2:$A$36,0))*((ROUNDDOWN($K20,2)-INDEX('Scoring Coefficients'!$E$2:$E$36,MATCH(LEFT(D20)&amp;INDEX(Factors!C:C,MATCH(E20,Factors!A:A,0)),'Scoring Coefficients'!$A$2:$A$36,0)))^INDEX('Scoring Coefficients'!$F$2:$F$36,MATCH(LEFT(D20)&amp;INDEX(Factors!C:C,MATCH(E20,Factors!A:A,0)),'Scoring Coefficients'!$A$2:$A$36,0)))),0))),"")</f>
        <v>504</v>
      </c>
    </row>
    <row r="21" spans="1:12" x14ac:dyDescent="0.2">
      <c r="A21" s="18">
        <v>90</v>
      </c>
      <c r="B21" s="17"/>
      <c r="C21" s="17"/>
      <c r="D21" s="17" t="s">
        <v>229</v>
      </c>
      <c r="E21" s="17" t="s">
        <v>216</v>
      </c>
      <c r="F21" s="7" t="s">
        <v>245</v>
      </c>
      <c r="G21" s="12">
        <f>IF(AND(A21&lt;&gt;0,D21&lt;&gt;"",E21&lt;&gt;"",I21&lt;&gt;""),IF(INDEX(Factors!B:B,MATCH(E21,Factors!A:A,0))="Time",INDEX(Standard!C:C,MATCH(LEFT(D21)&amp;INDEX(Factors!C:C,MATCH(E21,Factors!A:A,0)),Standard!A:A,0))/(I21*INDEX(Factors!$D$2:$FI$31,MATCH(INDEX(Factors!C:C,MATCH(E21,Factors!A:A,0)),Factors!$C$2:$C$31,0),MATCH(LEFT(D21)&amp;IF($A21&lt;30,30,FLOOR($A21,1)),Factors!$D$1:$FI$1,0))),(I21*INDEX(Factors!$D$2:$FI$31,MATCH(INDEX(Factors!C:C,MATCH(E21,Factors!A:A,0)),Factors!$C$2:$C$31,0),MATCH(LEFT(D21)&amp;IF($A21&lt;30,30,FLOOR($A21,1)),Factors!$D$1:$FI$1,0)))/INDEX(Standard!C:C,MATCH(LEFT(D21)&amp;INDEX(Factors!C:C,MATCH(E21,Factors!A:A,0)),Standard!A:A,0))),"")</f>
        <v>0.33160733143785537</v>
      </c>
      <c r="H21" s="12">
        <f>IF(AND(A21&lt;&gt;0,D21&lt;&gt;"",E21&lt;&gt;"",I21&lt;&gt;""),IF(INDEX(Factors!B:B,MATCH(E21,Factors!A:A,0))="Time",INDEX(Standard!C:C,MATCH(LEFT(D21)&amp;INDEX(Factors!C:C,MATCH(E21,Factors!A:A,0)),Standard!A:A,0))/(INDEX(Factors!$D$2:$FI$31,MATCH(INDEX(Factors!C:C,MATCH(E21,Factors!A:A,0)),Factors!$C$2:$C$31,0),MATCH(LEFT(D21)&amp;IF($A21&lt;30,30,(FLOOR($A21/5,1)*5)),Factors!$D$1:$FI$1,0))*I21),(INDEX(Factors!$D$2:$FI$31,MATCH(INDEX(Factors!C:C,MATCH(E21,Factors!A:A,0)),Factors!$C$2:$C$31,0),MATCH(LEFT(D21)&amp;IF($A21&lt;30,30,(FLOOR($A21/5,1)*5)),Factors!$D$1:$FI$1,0))*I21)/INDEX(Standard!C:C,MATCH(LEFT(D21)&amp;INDEX(Factors!C:C,MATCH(E21,Factors!A:A,0)),Standard!A:A,0))),"")</f>
        <v>0.33160733143785537</v>
      </c>
      <c r="I21" s="13">
        <f t="shared" si="1"/>
        <v>12.1</v>
      </c>
      <c r="J21" s="14">
        <f>IF(AND(A21&lt;&gt;0,D21&lt;&gt;"",E21&lt;&gt;"",I21&lt;&gt;""),INDEX(Factors!$D$2:$FI$31,MATCH(INDEX(Factors!C:C,MATCH(E21,Factors!A:A,0)),Factors!$C$2:$C$31,0),MATCH(LEFT(D21)&amp;IF($A21&lt;30,30,FLOOR($A21,1)),Factors!$D$1:$FI$1,0))*I21,"")</f>
        <v>32.656689999999998</v>
      </c>
      <c r="K21" s="14">
        <f>IF(AND(A21&lt;&gt;0,D21&lt;&gt;"",E21&lt;&gt;"",I21&lt;&gt;""),INDEX(Factors!$D$2:$FI$31,MATCH(INDEX(Factors!C:C,MATCH(E21,Factors!A:A,0)),Factors!$C$2:$C$31,0),MATCH(LEFT(D21)&amp;IF($A21&lt;30,30,(FLOOR($A21/5,1)*5)),Factors!$D$1:$FI$1,0))*I21,"")</f>
        <v>32.656689999999998</v>
      </c>
      <c r="L21" s="19">
        <f>IF(AND(A21&lt;&gt;0,D21&lt;&gt;"",E21&lt;&gt;"",I21&lt;&gt;""),IF(INDEX(Factors!B:B,MATCH(E21,Factors!A:A,0))="Time",IFERROR(INT(INDEX('Scoring Coefficients'!$D$2:$D$36,MATCH(LEFT(D21)&amp;INDEX(Factors!C:C,MATCH(E21,Factors!A:A,0)),'Scoring Coefficients'!$A$2:$A$36,0))*((INDEX('Scoring Coefficients'!$E$2:$E$36,MATCH(LEFT(D21)&amp;INDEX(Factors!C:C,MATCH(E21,Factors!A:A,0)),'Scoring Coefficients'!$A$2:$A$36,0))-ROUNDUP($K21,2))^INDEX('Scoring Coefficients'!$F$2:$F$36,MATCH(LEFT(D21)&amp;INDEX(Factors!C:C,MATCH(E21,Factors!A:A,0)),'Scoring Coefficients'!$A$2:$A$36,0)))),0),IF(INDEX(Factors!B:B,MATCH(E21,Factors!A:A,0))="Jump",IFERROR(INT(INDEX('Scoring Coefficients'!$D$2:$D$36,MATCH(LEFT(D21)&amp;INDEX(Factors!C:C,MATCH(E21,Factors!A:A,0)),'Scoring Coefficients'!$A$2:$A$36,0))*((INT(ROUNDDOWN($K21,2)*100)-INDEX('Scoring Coefficients'!$E$2:$E$36,MATCH(LEFT(D21)&amp;INDEX(Factors!C:C,MATCH(E21,Factors!A:A,0)),'Scoring Coefficients'!$A$2:$A$36,0)))^INDEX('Scoring Coefficients'!$F$2:$F$36,MATCH(LEFT(D21)&amp;INDEX(Factors!C:C,MATCH(E21,Factors!A:A,0)),'Scoring Coefficients'!$A$2:$A$36,0)))),0),IFERROR(INT(INDEX('Scoring Coefficients'!$D$2:$D$36,MATCH(LEFT(D21)&amp;INDEX(Factors!C:C,MATCH(E21,Factors!A:A,0)),'Scoring Coefficients'!$A$2:$A$36,0))*((ROUNDDOWN($K21,2)-INDEX('Scoring Coefficients'!$E$2:$E$36,MATCH(LEFT(D21)&amp;INDEX(Factors!C:C,MATCH(E21,Factors!A:A,0)),'Scoring Coefficients'!$A$2:$A$36,0)))^INDEX('Scoring Coefficients'!$F$2:$F$36,MATCH(LEFT(D21)&amp;INDEX(Factors!C:C,MATCH(E21,Factors!A:A,0)),'Scoring Coefficients'!$A$2:$A$36,0)))),0))),"")</f>
        <v>337</v>
      </c>
    </row>
    <row r="22" spans="1:12" x14ac:dyDescent="0.2">
      <c r="A22" s="18">
        <v>90</v>
      </c>
      <c r="B22" s="17"/>
      <c r="C22" s="17"/>
      <c r="D22" s="17" t="s">
        <v>229</v>
      </c>
      <c r="E22" s="17" t="s">
        <v>217</v>
      </c>
      <c r="F22" s="7" t="s">
        <v>246</v>
      </c>
      <c r="G22" s="12">
        <f>IF(AND(A22&lt;&gt;0,D22&lt;&gt;"",E22&lt;&gt;"",I22&lt;&gt;""),IF(INDEX(Factors!B:B,MATCH(E22,Factors!A:A,0))="Time",INDEX(Standard!C:C,MATCH(LEFT(D22)&amp;INDEX(Factors!C:C,MATCH(E22,Factors!A:A,0)),Standard!A:A,0))/(I22*INDEX(Factors!$D$2:$FI$31,MATCH(INDEX(Factors!C:C,MATCH(E22,Factors!A:A,0)),Factors!$C$2:$C$31,0),MATCH(LEFT(D22)&amp;IF($A22&lt;30,30,FLOOR($A22,1)),Factors!$D$1:$FI$1,0))),(I22*INDEX(Factors!$D$2:$FI$31,MATCH(INDEX(Factors!C:C,MATCH(E22,Factors!A:A,0)),Factors!$C$2:$C$31,0),MATCH(LEFT(D22)&amp;IF($A22&lt;30,30,FLOOR($A22,1)),Factors!$D$1:$FI$1,0)))/INDEX(Standard!C:C,MATCH(LEFT(D22)&amp;INDEX(Factors!C:C,MATCH(E22,Factors!A:A,0)),Standard!A:A,0))),"")</f>
        <v>0.35327378190255221</v>
      </c>
      <c r="H22" s="12">
        <f>IF(AND(A22&lt;&gt;0,D22&lt;&gt;"",E22&lt;&gt;"",I22&lt;&gt;""),IF(INDEX(Factors!B:B,MATCH(E22,Factors!A:A,0))="Time",INDEX(Standard!C:C,MATCH(LEFT(D22)&amp;INDEX(Factors!C:C,MATCH(E22,Factors!A:A,0)),Standard!A:A,0))/(INDEX(Factors!$D$2:$FI$31,MATCH(INDEX(Factors!C:C,MATCH(E22,Factors!A:A,0)),Factors!$C$2:$C$31,0),MATCH(LEFT(D22)&amp;IF($A22&lt;30,30,(FLOOR($A22/5,1)*5)),Factors!$D$1:$FI$1,0))*I22),(INDEX(Factors!$D$2:$FI$31,MATCH(INDEX(Factors!C:C,MATCH(E22,Factors!A:A,0)),Factors!$C$2:$C$31,0),MATCH(LEFT(D22)&amp;IF($A22&lt;30,30,(FLOOR($A22/5,1)*5)),Factors!$D$1:$FI$1,0))*I22)/INDEX(Standard!C:C,MATCH(LEFT(D22)&amp;INDEX(Factors!C:C,MATCH(E22,Factors!A:A,0)),Standard!A:A,0))),"")</f>
        <v>0.35327378190255221</v>
      </c>
      <c r="I22" s="13">
        <f t="shared" si="1"/>
        <v>6.42</v>
      </c>
      <c r="J22" s="14">
        <f>IF(AND(A22&lt;&gt;0,D22&lt;&gt;"",E22&lt;&gt;"",I22&lt;&gt;""),INDEX(Factors!$D$2:$FI$31,MATCH(INDEX(Factors!C:C,MATCH(E22,Factors!A:A,0)),Factors!$C$2:$C$31,0),MATCH(LEFT(D22)&amp;IF($A22&lt;30,30,FLOOR($A22,1)),Factors!$D$1:$FI$1,0))*I22,"")</f>
        <v>9.1356599999999997</v>
      </c>
      <c r="K22" s="14">
        <f>IF(AND(A22&lt;&gt;0,D22&lt;&gt;"",E22&lt;&gt;"",I22&lt;&gt;""),INDEX(Factors!$D$2:$FI$31,MATCH(INDEX(Factors!C:C,MATCH(E22,Factors!A:A,0)),Factors!$C$2:$C$31,0),MATCH(LEFT(D22)&amp;IF($A22&lt;30,30,(FLOOR($A22/5,1)*5)),Factors!$D$1:$FI$1,0))*I22,"")</f>
        <v>9.1356599999999997</v>
      </c>
      <c r="L22" s="19">
        <f>IF(AND(A22&lt;&gt;0,D22&lt;&gt;"",E22&lt;&gt;"",I22&lt;&gt;""),IF(INDEX(Factors!B:B,MATCH(E22,Factors!A:A,0))="Time",IFERROR(INT(INDEX('Scoring Coefficients'!$D$2:$D$36,MATCH(LEFT(D22)&amp;INDEX(Factors!C:C,MATCH(E22,Factors!A:A,0)),'Scoring Coefficients'!$A$2:$A$36,0))*((INDEX('Scoring Coefficients'!$E$2:$E$36,MATCH(LEFT(D22)&amp;INDEX(Factors!C:C,MATCH(E22,Factors!A:A,0)),'Scoring Coefficients'!$A$2:$A$36,0))-ROUNDUP($K22,2))^INDEX('Scoring Coefficients'!$F$2:$F$36,MATCH(LEFT(D22)&amp;INDEX(Factors!C:C,MATCH(E22,Factors!A:A,0)),'Scoring Coefficients'!$A$2:$A$36,0)))),0),IF(INDEX(Factors!B:B,MATCH(E22,Factors!A:A,0))="Jump",IFERROR(INT(INDEX('Scoring Coefficients'!$D$2:$D$36,MATCH(LEFT(D22)&amp;INDEX(Factors!C:C,MATCH(E22,Factors!A:A,0)),'Scoring Coefficients'!$A$2:$A$36,0))*((INT(ROUNDDOWN($K22,2)*100)-INDEX('Scoring Coefficients'!$E$2:$E$36,MATCH(LEFT(D22)&amp;INDEX(Factors!C:C,MATCH(E22,Factors!A:A,0)),'Scoring Coefficients'!$A$2:$A$36,0)))^INDEX('Scoring Coefficients'!$F$2:$F$36,MATCH(LEFT(D22)&amp;INDEX(Factors!C:C,MATCH(E22,Factors!A:A,0)),'Scoring Coefficients'!$A$2:$A$36,0)))),0),IFERROR(INT(INDEX('Scoring Coefficients'!$D$2:$D$36,MATCH(LEFT(D22)&amp;INDEX(Factors!C:C,MATCH(E22,Factors!A:A,0)),'Scoring Coefficients'!$A$2:$A$36,0))*((ROUNDDOWN($K22,2)-INDEX('Scoring Coefficients'!$E$2:$E$36,MATCH(LEFT(D22)&amp;INDEX(Factors!C:C,MATCH(E22,Factors!A:A,0)),'Scoring Coefficients'!$A$2:$A$36,0)))^INDEX('Scoring Coefficients'!$F$2:$F$36,MATCH(LEFT(D22)&amp;INDEX(Factors!C:C,MATCH(E22,Factors!A:A,0)),'Scoring Coefficients'!$A$2:$A$36,0)))),0))),"")</f>
        <v>404</v>
      </c>
    </row>
    <row r="23" spans="1:12" x14ac:dyDescent="0.2">
      <c r="A23" s="18"/>
      <c r="B23" s="17"/>
      <c r="C23" s="17"/>
      <c r="D23" s="17"/>
      <c r="E23" s="17"/>
      <c r="F23" s="7"/>
      <c r="G23" s="12" t="str">
        <f>IF(AND(A23&lt;&gt;0,D23&lt;&gt;"",E23&lt;&gt;"",I23&lt;&gt;""),IF(INDEX(Factors!B:B,MATCH(E23,Factors!A:A,0))="Time",INDEX(Standard!C:C,MATCH(LEFT(D23)&amp;INDEX(Factors!C:C,MATCH(E23,Factors!A:A,0)),Standard!A:A,0))/(I23*INDEX(Factors!$D$2:$FI$31,MATCH(INDEX(Factors!C:C,MATCH(E23,Factors!A:A,0)),Factors!$C$2:$C$31,0),MATCH(LEFT(D23)&amp;IF($A23&lt;30,30,FLOOR($A23,1)),Factors!$D$1:$FI$1,0))),(I23*INDEX(Factors!$D$2:$FI$31,MATCH(INDEX(Factors!C:C,MATCH(E23,Factors!A:A,0)),Factors!$C$2:$C$31,0),MATCH(LEFT(D23)&amp;IF($A23&lt;30,30,FLOOR($A23,1)),Factors!$D$1:$FI$1,0)))/INDEX(Standard!C:C,MATCH(LEFT(D23)&amp;INDEX(Factors!C:C,MATCH(E23,Factors!A:A,0)),Standard!A:A,0))),"")</f>
        <v/>
      </c>
      <c r="H23" s="12" t="str">
        <f>IF(AND(A23&lt;&gt;0,D23&lt;&gt;"",E23&lt;&gt;"",I23&lt;&gt;""),IF(INDEX(Factors!B:B,MATCH(E23,Factors!A:A,0))="Time",INDEX(Standard!C:C,MATCH(LEFT(D23)&amp;INDEX(Factors!C:C,MATCH(E23,Factors!A:A,0)),Standard!A:A,0))/(INDEX(Factors!$D$2:$FI$31,MATCH(INDEX(Factors!C:C,MATCH(E23,Factors!A:A,0)),Factors!$C$2:$C$31,0),MATCH(LEFT(D23)&amp;IF($A23&lt;30,30,(FLOOR($A23/5,1)*5)),Factors!$D$1:$FI$1,0))*I23),(INDEX(Factors!$D$2:$FI$31,MATCH(INDEX(Factors!C:C,MATCH(E23,Factors!A:A,0)),Factors!$C$2:$C$31,0),MATCH(LEFT(D23)&amp;IF($A23&lt;30,30,(FLOOR($A23/5,1)*5)),Factors!$D$1:$FI$1,0))*I23)/INDEX(Standard!C:C,MATCH(LEFT(D23)&amp;INDEX(Factors!C:C,MATCH(E23,Factors!A:A,0)),Standard!A:A,0))),"")</f>
        <v/>
      </c>
      <c r="I23" s="13" t="str">
        <f t="shared" si="1"/>
        <v/>
      </c>
      <c r="J23" s="14" t="str">
        <f>IF(AND(A23&lt;&gt;0,D23&lt;&gt;"",E23&lt;&gt;"",I23&lt;&gt;""),INDEX(Factors!$D$2:$FI$31,MATCH(INDEX(Factors!C:C,MATCH(E23,Factors!A:A,0)),Factors!$C$2:$C$31,0),MATCH(LEFT(D23)&amp;IF($A23&lt;30,30,FLOOR($A23,1)),Factors!$D$1:$FI$1,0))*I23,"")</f>
        <v/>
      </c>
      <c r="K23" s="14" t="str">
        <f>IF(AND(A23&lt;&gt;0,D23&lt;&gt;"",E23&lt;&gt;"",I23&lt;&gt;""),INDEX(Factors!$D$2:$FI$31,MATCH(INDEX(Factors!C:C,MATCH(E23,Factors!A:A,0)),Factors!$C$2:$C$31,0),MATCH(LEFT(D23)&amp;IF($A23&lt;30,30,(FLOOR($A23/5,1)*5)),Factors!$D$1:$FI$1,0))*I23,"")</f>
        <v/>
      </c>
      <c r="L23" s="19" t="str">
        <f>IF(AND(A23&lt;&gt;0,D23&lt;&gt;"",E23&lt;&gt;"",I23&lt;&gt;""),IF(INDEX(Factors!B:B,MATCH(E23,Factors!A:A,0))="Time",IFERROR(INT(INDEX('Scoring Coefficients'!$D$2:$D$36,MATCH(LEFT(D23)&amp;INDEX(Factors!C:C,MATCH(E23,Factors!A:A,0)),'Scoring Coefficients'!$A$2:$A$36,0))*((INDEX('Scoring Coefficients'!$E$2:$E$36,MATCH(LEFT(D23)&amp;INDEX(Factors!C:C,MATCH(E23,Factors!A:A,0)),'Scoring Coefficients'!$A$2:$A$36,0))-ROUNDUP($K23,2))^INDEX('Scoring Coefficients'!$F$2:$F$36,MATCH(LEFT(D23)&amp;INDEX(Factors!C:C,MATCH(E23,Factors!A:A,0)),'Scoring Coefficients'!$A$2:$A$36,0)))),0),IF(INDEX(Factors!B:B,MATCH(E23,Factors!A:A,0))="Jump",IFERROR(INT(INDEX('Scoring Coefficients'!$D$2:$D$36,MATCH(LEFT(D23)&amp;INDEX(Factors!C:C,MATCH(E23,Factors!A:A,0)),'Scoring Coefficients'!$A$2:$A$36,0))*((INT(ROUNDDOWN($K23,2)*100)-INDEX('Scoring Coefficients'!$E$2:$E$36,MATCH(LEFT(D23)&amp;INDEX(Factors!C:C,MATCH(E23,Factors!A:A,0)),'Scoring Coefficients'!$A$2:$A$36,0)))^INDEX('Scoring Coefficients'!$F$2:$F$36,MATCH(LEFT(D23)&amp;INDEX(Factors!C:C,MATCH(E23,Factors!A:A,0)),'Scoring Coefficients'!$A$2:$A$36,0)))),0),IFERROR(INT(INDEX('Scoring Coefficients'!$D$2:$D$36,MATCH(LEFT(D23)&amp;INDEX(Factors!C:C,MATCH(E23,Factors!A:A,0)),'Scoring Coefficients'!$A$2:$A$36,0))*((ROUNDDOWN($K23,2)-INDEX('Scoring Coefficients'!$E$2:$E$36,MATCH(LEFT(D23)&amp;INDEX(Factors!C:C,MATCH(E23,Factors!A:A,0)),'Scoring Coefficients'!$A$2:$A$36,0)))^INDEX('Scoring Coefficients'!$F$2:$F$36,MATCH(LEFT(D23)&amp;INDEX(Factors!C:C,MATCH(E23,Factors!A:A,0)),'Scoring Coefficients'!$A$2:$A$36,0)))),0))),"")</f>
        <v/>
      </c>
    </row>
    <row r="24" spans="1:12" x14ac:dyDescent="0.2">
      <c r="A24" s="18">
        <v>75</v>
      </c>
      <c r="B24" s="17" t="s">
        <v>257</v>
      </c>
      <c r="C24" s="17"/>
      <c r="D24" s="17" t="s">
        <v>229</v>
      </c>
      <c r="E24" s="17" t="s">
        <v>205</v>
      </c>
      <c r="F24" s="7" t="s">
        <v>247</v>
      </c>
      <c r="G24" s="12">
        <f>IF(AND(A24&lt;&gt;0,D24&lt;&gt;"",E24&lt;&gt;"",I24&lt;&gt;""),IF(INDEX(Factors!B:B,MATCH(E24,Factors!A:A,0))="Time",INDEX(Standard!C:C,MATCH(LEFT(D24)&amp;INDEX(Factors!C:C,MATCH(E24,Factors!A:A,0)),Standard!A:A,0))/(I24*INDEX(Factors!$D$2:$FI$31,MATCH(INDEX(Factors!C:C,MATCH(E24,Factors!A:A,0)),Factors!$C$2:$C$31,0),MATCH(LEFT(D24)&amp;IF($A24&lt;30,30,FLOOR($A24,1)),Factors!$D$1:$FI$1,0))),(I24*INDEX(Factors!$D$2:$FI$31,MATCH(INDEX(Factors!C:C,MATCH(E24,Factors!A:A,0)),Factors!$C$2:$C$31,0),MATCH(LEFT(D24)&amp;IF($A24&lt;30,30,FLOOR($A24,1)),Factors!$D$1:$FI$1,0)))/INDEX(Standard!C:C,MATCH(LEFT(D24)&amp;INDEX(Factors!C:C,MATCH(E24,Factors!A:A,0)),Standard!A:A,0))),"")</f>
        <v>0.70219003342867659</v>
      </c>
      <c r="H24" s="12">
        <f>IF(AND(A24&lt;&gt;0,D24&lt;&gt;"",E24&lt;&gt;"",I24&lt;&gt;""),IF(INDEX(Factors!B:B,MATCH(E24,Factors!A:A,0))="Time",INDEX(Standard!C:C,MATCH(LEFT(D24)&amp;INDEX(Factors!C:C,MATCH(E24,Factors!A:A,0)),Standard!A:A,0))/(INDEX(Factors!$D$2:$FI$31,MATCH(INDEX(Factors!C:C,MATCH(E24,Factors!A:A,0)),Factors!$C$2:$C$31,0),MATCH(LEFT(D24)&amp;IF($A24&lt;30,30,(FLOOR($A24/5,1)*5)),Factors!$D$1:$FI$1,0))*I24),(INDEX(Factors!$D$2:$FI$31,MATCH(INDEX(Factors!C:C,MATCH(E24,Factors!A:A,0)),Factors!$C$2:$C$31,0),MATCH(LEFT(D24)&amp;IF($A24&lt;30,30,(FLOOR($A24/5,1)*5)),Factors!$D$1:$FI$1,0))*I24)/INDEX(Standard!C:C,MATCH(LEFT(D24)&amp;INDEX(Factors!C:C,MATCH(E24,Factors!A:A,0)),Standard!A:A,0))),"")</f>
        <v>0.70219003342867659</v>
      </c>
      <c r="I24" s="13">
        <f t="shared" si="1"/>
        <v>13.37</v>
      </c>
      <c r="J24" s="14">
        <f>IF(AND(A24&lt;&gt;0,D24&lt;&gt;"",E24&lt;&gt;"",I24&lt;&gt;""),INDEX(Factors!$D$2:$FI$31,MATCH(INDEX(Factors!C:C,MATCH(E24,Factors!A:A,0)),Factors!$C$2:$C$31,0),MATCH(LEFT(D24)&amp;IF($A24&lt;30,30,FLOOR($A24,1)),Factors!$D$1:$FI$1,0))*I24,"")</f>
        <v>10.381804999999998</v>
      </c>
      <c r="K24" s="14">
        <f>IF(AND(A24&lt;&gt;0,D24&lt;&gt;"",E24&lt;&gt;"",I24&lt;&gt;""),INDEX(Factors!$D$2:$FI$31,MATCH(INDEX(Factors!C:C,MATCH(E24,Factors!A:A,0)),Factors!$C$2:$C$31,0),MATCH(LEFT(D24)&amp;IF($A24&lt;30,30,(FLOOR($A24/5,1)*5)),Factors!$D$1:$FI$1,0))*I24,"")</f>
        <v>10.381804999999998</v>
      </c>
      <c r="L24" s="19">
        <f>IF(AND(A24&lt;&gt;0,D24&lt;&gt;"",E24&lt;&gt;"",I24&lt;&gt;""),IF(INDEX(Factors!B:B,MATCH(E24,Factors!A:A,0))="Time",IFERROR(INT(INDEX('Scoring Coefficients'!$D$2:$D$36,MATCH(LEFT(D24)&amp;INDEX(Factors!C:C,MATCH(E24,Factors!A:A,0)),'Scoring Coefficients'!$A$2:$A$36,0))*((INDEX('Scoring Coefficients'!$E$2:$E$36,MATCH(LEFT(D24)&amp;INDEX(Factors!C:C,MATCH(E24,Factors!A:A,0)),'Scoring Coefficients'!$A$2:$A$36,0))-ROUNDUP($K24,2))^INDEX('Scoring Coefficients'!$F$2:$F$36,MATCH(LEFT(D24)&amp;INDEX(Factors!C:C,MATCH(E24,Factors!A:A,0)),'Scoring Coefficients'!$A$2:$A$36,0)))),0),IF(INDEX(Factors!B:B,MATCH(E24,Factors!A:A,0))="Jump",IFERROR(INT(INDEX('Scoring Coefficients'!$D$2:$D$36,MATCH(LEFT(D24)&amp;INDEX(Factors!C:C,MATCH(E24,Factors!A:A,0)),'Scoring Coefficients'!$A$2:$A$36,0))*((INT(ROUNDDOWN($K24,2)*100)-INDEX('Scoring Coefficients'!$E$2:$E$36,MATCH(LEFT(D24)&amp;INDEX(Factors!C:C,MATCH(E24,Factors!A:A,0)),'Scoring Coefficients'!$A$2:$A$36,0)))^INDEX('Scoring Coefficients'!$F$2:$F$36,MATCH(LEFT(D24)&amp;INDEX(Factors!C:C,MATCH(E24,Factors!A:A,0)),'Scoring Coefficients'!$A$2:$A$36,0)))),0),IFERROR(INT(INDEX('Scoring Coefficients'!$D$2:$D$36,MATCH(LEFT(D24)&amp;INDEX(Factors!C:C,MATCH(E24,Factors!A:A,0)),'Scoring Coefficients'!$A$2:$A$36,0))*((ROUNDDOWN($K24,2)-INDEX('Scoring Coefficients'!$E$2:$E$36,MATCH(LEFT(D24)&amp;INDEX(Factors!C:C,MATCH(E24,Factors!A:A,0)),'Scoring Coefficients'!$A$2:$A$36,0)))^INDEX('Scoring Coefficients'!$F$2:$F$36,MATCH(LEFT(D24)&amp;INDEX(Factors!C:C,MATCH(E24,Factors!A:A,0)),'Scoring Coefficients'!$A$2:$A$36,0)))),0))),"")</f>
        <v>470</v>
      </c>
    </row>
    <row r="25" spans="1:12" x14ac:dyDescent="0.2">
      <c r="A25" s="18">
        <v>75</v>
      </c>
      <c r="B25" s="17"/>
      <c r="C25" s="17"/>
      <c r="D25" s="17" t="s">
        <v>229</v>
      </c>
      <c r="E25" s="17" t="s">
        <v>211</v>
      </c>
      <c r="F25" s="7" t="s">
        <v>248</v>
      </c>
      <c r="G25" s="12">
        <f>IF(AND(A25&lt;&gt;0,D25&lt;&gt;"",E25&lt;&gt;"",I25&lt;&gt;""),IF(INDEX(Factors!B:B,MATCH(E25,Factors!A:A,0))="Time",INDEX(Standard!C:C,MATCH(LEFT(D25)&amp;INDEX(Factors!C:C,MATCH(E25,Factors!A:A,0)),Standard!A:A,0))/(I25*INDEX(Factors!$D$2:$FI$31,MATCH(INDEX(Factors!C:C,MATCH(E25,Factors!A:A,0)),Factors!$C$2:$C$31,0),MATCH(LEFT(D25)&amp;IF($A25&lt;30,30,FLOOR($A25,1)),Factors!$D$1:$FI$1,0))),(I25*INDEX(Factors!$D$2:$FI$31,MATCH(INDEX(Factors!C:C,MATCH(E25,Factors!A:A,0)),Factors!$C$2:$C$31,0),MATCH(LEFT(D25)&amp;IF($A25&lt;30,30,FLOOR($A25,1)),Factors!$D$1:$FI$1,0)))/INDEX(Standard!C:C,MATCH(LEFT(D25)&amp;INDEX(Factors!C:C,MATCH(E25,Factors!A:A,0)),Standard!A:A,0))),"")</f>
        <v>0.66911932960893861</v>
      </c>
      <c r="H25" s="12">
        <f>IF(AND(A25&lt;&gt;0,D25&lt;&gt;"",E25&lt;&gt;"",I25&lt;&gt;""),IF(INDEX(Factors!B:B,MATCH(E25,Factors!A:A,0))="Time",INDEX(Standard!C:C,MATCH(LEFT(D25)&amp;INDEX(Factors!C:C,MATCH(E25,Factors!A:A,0)),Standard!A:A,0))/(INDEX(Factors!$D$2:$FI$31,MATCH(INDEX(Factors!C:C,MATCH(E25,Factors!A:A,0)),Factors!$C$2:$C$31,0),MATCH(LEFT(D25)&amp;IF($A25&lt;30,30,(FLOOR($A25/5,1)*5)),Factors!$D$1:$FI$1,0))*I25),(INDEX(Factors!$D$2:$FI$31,MATCH(INDEX(Factors!C:C,MATCH(E25,Factors!A:A,0)),Factors!$C$2:$C$31,0),MATCH(LEFT(D25)&amp;IF($A25&lt;30,30,(FLOOR($A25/5,1)*5)),Factors!$D$1:$FI$1,0))*I25)/INDEX(Standard!C:C,MATCH(LEFT(D25)&amp;INDEX(Factors!C:C,MATCH(E25,Factors!A:A,0)),Standard!A:A,0))),"")</f>
        <v>0.66911932960893861</v>
      </c>
      <c r="I25" s="13">
        <f t="shared" si="1"/>
        <v>3.54</v>
      </c>
      <c r="J25" s="14">
        <f>IF(AND(A25&lt;&gt;0,D25&lt;&gt;"",E25&lt;&gt;"",I25&lt;&gt;""),INDEX(Factors!$D$2:$FI$31,MATCH(INDEX(Factors!C:C,MATCH(E25,Factors!A:A,0)),Factors!$C$2:$C$31,0),MATCH(LEFT(D25)&amp;IF($A25&lt;30,30,FLOOR($A25,1)),Factors!$D$1:$FI$1,0))*I25,"")</f>
        <v>5.9886179999999998</v>
      </c>
      <c r="K25" s="14">
        <f>IF(AND(A25&lt;&gt;0,D25&lt;&gt;"",E25&lt;&gt;"",I25&lt;&gt;""),INDEX(Factors!$D$2:$FI$31,MATCH(INDEX(Factors!C:C,MATCH(E25,Factors!A:A,0)),Factors!$C$2:$C$31,0),MATCH(LEFT(D25)&amp;IF($A25&lt;30,30,(FLOOR($A25/5,1)*5)),Factors!$D$1:$FI$1,0))*I25,"")</f>
        <v>5.9886179999999998</v>
      </c>
      <c r="L25" s="19">
        <f>IF(AND(A25&lt;&gt;0,D25&lt;&gt;"",E25&lt;&gt;"",I25&lt;&gt;""),IF(INDEX(Factors!B:B,MATCH(E25,Factors!A:A,0))="Time",IFERROR(INT(INDEX('Scoring Coefficients'!$D$2:$D$36,MATCH(LEFT(D25)&amp;INDEX(Factors!C:C,MATCH(E25,Factors!A:A,0)),'Scoring Coefficients'!$A$2:$A$36,0))*((INDEX('Scoring Coefficients'!$E$2:$E$36,MATCH(LEFT(D25)&amp;INDEX(Factors!C:C,MATCH(E25,Factors!A:A,0)),'Scoring Coefficients'!$A$2:$A$36,0))-ROUNDUP($K25,2))^INDEX('Scoring Coefficients'!$F$2:$F$36,MATCH(LEFT(D25)&amp;INDEX(Factors!C:C,MATCH(E25,Factors!A:A,0)),'Scoring Coefficients'!$A$2:$A$36,0)))),0),IF(INDEX(Factors!B:B,MATCH(E25,Factors!A:A,0))="Jump",IFERROR(INT(INDEX('Scoring Coefficients'!$D$2:$D$36,MATCH(LEFT(D25)&amp;INDEX(Factors!C:C,MATCH(E25,Factors!A:A,0)),'Scoring Coefficients'!$A$2:$A$36,0))*((INT(ROUNDDOWN($K25,2)*100)-INDEX('Scoring Coefficients'!$E$2:$E$36,MATCH(LEFT(D25)&amp;INDEX(Factors!C:C,MATCH(E25,Factors!A:A,0)),'Scoring Coefficients'!$A$2:$A$36,0)))^INDEX('Scoring Coefficients'!$F$2:$F$36,MATCH(LEFT(D25)&amp;INDEX(Factors!C:C,MATCH(E25,Factors!A:A,0)),'Scoring Coefficients'!$A$2:$A$36,0)))),0),IFERROR(INT(INDEX('Scoring Coefficients'!$D$2:$D$36,MATCH(LEFT(D25)&amp;INDEX(Factors!C:C,MATCH(E25,Factors!A:A,0)),'Scoring Coefficients'!$A$2:$A$36,0))*((ROUNDDOWN($K25,2)-INDEX('Scoring Coefficients'!$E$2:$E$36,MATCH(LEFT(D25)&amp;INDEX(Factors!C:C,MATCH(E25,Factors!A:A,0)),'Scoring Coefficients'!$A$2:$A$36,0)))^INDEX('Scoring Coefficients'!$F$2:$F$36,MATCH(LEFT(D25)&amp;INDEX(Factors!C:C,MATCH(E25,Factors!A:A,0)),'Scoring Coefficients'!$A$2:$A$36,0)))),0))),"")</f>
        <v>582</v>
      </c>
    </row>
    <row r="26" spans="1:12" x14ac:dyDescent="0.2">
      <c r="A26" s="18">
        <v>75</v>
      </c>
      <c r="B26" s="17"/>
      <c r="C26" s="17"/>
      <c r="D26" s="17" t="s">
        <v>229</v>
      </c>
      <c r="E26" s="17" t="s">
        <v>213</v>
      </c>
      <c r="F26" s="7" t="s">
        <v>249</v>
      </c>
      <c r="G26" s="12">
        <f>IF(AND(A26&lt;&gt;0,D26&lt;&gt;"",E26&lt;&gt;"",I26&lt;&gt;""),IF(INDEX(Factors!B:B,MATCH(E26,Factors!A:A,0))="Time",INDEX(Standard!C:C,MATCH(LEFT(D26)&amp;INDEX(Factors!C:C,MATCH(E26,Factors!A:A,0)),Standard!A:A,0))/(I26*INDEX(Factors!$D$2:$FI$31,MATCH(INDEX(Factors!C:C,MATCH(E26,Factors!A:A,0)),Factors!$C$2:$C$31,0),MATCH(LEFT(D26)&amp;IF($A26&lt;30,30,FLOOR($A26,1)),Factors!$D$1:$FI$1,0))),(I26*INDEX(Factors!$D$2:$FI$31,MATCH(INDEX(Factors!C:C,MATCH(E26,Factors!A:A,0)),Factors!$C$2:$C$31,0),MATCH(LEFT(D26)&amp;IF($A26&lt;30,30,FLOOR($A26,1)),Factors!$D$1:$FI$1,0)))/INDEX(Standard!C:C,MATCH(LEFT(D26)&amp;INDEX(Factors!C:C,MATCH(E26,Factors!A:A,0)),Standard!A:A,0))),"")</f>
        <v>0.39270988446726568</v>
      </c>
      <c r="H26" s="12">
        <f>IF(AND(A26&lt;&gt;0,D26&lt;&gt;"",E26&lt;&gt;"",I26&lt;&gt;""),IF(INDEX(Factors!B:B,MATCH(E26,Factors!A:A,0))="Time",INDEX(Standard!C:C,MATCH(LEFT(D26)&amp;INDEX(Factors!C:C,MATCH(E26,Factors!A:A,0)),Standard!A:A,0))/(INDEX(Factors!$D$2:$FI$31,MATCH(INDEX(Factors!C:C,MATCH(E26,Factors!A:A,0)),Factors!$C$2:$C$31,0),MATCH(LEFT(D26)&amp;IF($A26&lt;30,30,(FLOOR($A26/5,1)*5)),Factors!$D$1:$FI$1,0))*I26),(INDEX(Factors!$D$2:$FI$31,MATCH(INDEX(Factors!C:C,MATCH(E26,Factors!A:A,0)),Factors!$C$2:$C$31,0),MATCH(LEFT(D26)&amp;IF($A26&lt;30,30,(FLOOR($A26/5,1)*5)),Factors!$D$1:$FI$1,0))*I26)/INDEX(Standard!C:C,MATCH(LEFT(D26)&amp;INDEX(Factors!C:C,MATCH(E26,Factors!A:A,0)),Standard!A:A,0))),"")</f>
        <v>0.39270988446726568</v>
      </c>
      <c r="I26" s="13">
        <f t="shared" si="1"/>
        <v>6.38</v>
      </c>
      <c r="J26" s="14">
        <f>IF(AND(A26&lt;&gt;0,D26&lt;&gt;"",E26&lt;&gt;"",I26&lt;&gt;""),INDEX(Factors!$D$2:$FI$31,MATCH(INDEX(Factors!C:C,MATCH(E26,Factors!A:A,0)),Factors!$C$2:$C$31,0),MATCH(LEFT(D26)&amp;IF($A26&lt;30,30,FLOOR($A26,1)),Factors!$D$1:$FI$1,0))*I26,"")</f>
        <v>9.1776299999999988</v>
      </c>
      <c r="K26" s="14">
        <f>IF(AND(A26&lt;&gt;0,D26&lt;&gt;"",E26&lt;&gt;"",I26&lt;&gt;""),INDEX(Factors!$D$2:$FI$31,MATCH(INDEX(Factors!C:C,MATCH(E26,Factors!A:A,0)),Factors!$C$2:$C$31,0),MATCH(LEFT(D26)&amp;IF($A26&lt;30,30,(FLOOR($A26/5,1)*5)),Factors!$D$1:$FI$1,0))*I26,"")</f>
        <v>9.1776299999999988</v>
      </c>
      <c r="L26" s="19">
        <f>IF(AND(A26&lt;&gt;0,D26&lt;&gt;"",E26&lt;&gt;"",I26&lt;&gt;""),IF(INDEX(Factors!B:B,MATCH(E26,Factors!A:A,0))="Time",IFERROR(INT(INDEX('Scoring Coefficients'!$D$2:$D$36,MATCH(LEFT(D26)&amp;INDEX(Factors!C:C,MATCH(E26,Factors!A:A,0)),'Scoring Coefficients'!$A$2:$A$36,0))*((INDEX('Scoring Coefficients'!$E$2:$E$36,MATCH(LEFT(D26)&amp;INDEX(Factors!C:C,MATCH(E26,Factors!A:A,0)),'Scoring Coefficients'!$A$2:$A$36,0))-ROUNDUP($K26,2))^INDEX('Scoring Coefficients'!$F$2:$F$36,MATCH(LEFT(D26)&amp;INDEX(Factors!C:C,MATCH(E26,Factors!A:A,0)),'Scoring Coefficients'!$A$2:$A$36,0)))),0),IF(INDEX(Factors!B:B,MATCH(E26,Factors!A:A,0))="Jump",IFERROR(INT(INDEX('Scoring Coefficients'!$D$2:$D$36,MATCH(LEFT(D26)&amp;INDEX(Factors!C:C,MATCH(E26,Factors!A:A,0)),'Scoring Coefficients'!$A$2:$A$36,0))*((INT(ROUNDDOWN($K26,2)*100)-INDEX('Scoring Coefficients'!$E$2:$E$36,MATCH(LEFT(D26)&amp;INDEX(Factors!C:C,MATCH(E26,Factors!A:A,0)),'Scoring Coefficients'!$A$2:$A$36,0)))^INDEX('Scoring Coefficients'!$F$2:$F$36,MATCH(LEFT(D26)&amp;INDEX(Factors!C:C,MATCH(E26,Factors!A:A,0)),'Scoring Coefficients'!$A$2:$A$36,0)))),0),IFERROR(INT(INDEX('Scoring Coefficients'!$D$2:$D$36,MATCH(LEFT(D26)&amp;INDEX(Factors!C:C,MATCH(E26,Factors!A:A,0)),'Scoring Coefficients'!$A$2:$A$36,0))*((ROUNDDOWN($K26,2)-INDEX('Scoring Coefficients'!$E$2:$E$36,MATCH(LEFT(D26)&amp;INDEX(Factors!C:C,MATCH(E26,Factors!A:A,0)),'Scoring Coefficients'!$A$2:$A$36,0)))^INDEX('Scoring Coefficients'!$F$2:$F$36,MATCH(LEFT(D26)&amp;INDEX(Factors!C:C,MATCH(E26,Factors!A:A,0)),'Scoring Coefficients'!$A$2:$A$36,0)))),0))),"")</f>
        <v>436</v>
      </c>
    </row>
    <row r="27" spans="1:12" x14ac:dyDescent="0.2">
      <c r="A27" s="18">
        <v>75</v>
      </c>
      <c r="B27" s="17"/>
      <c r="C27" s="17"/>
      <c r="D27" s="17" t="s">
        <v>229</v>
      </c>
      <c r="E27" s="17" t="s">
        <v>209</v>
      </c>
      <c r="F27" s="7" t="s">
        <v>250</v>
      </c>
      <c r="G27" s="12">
        <f>IF(AND(A27&lt;&gt;0,D27&lt;&gt;"",E27&lt;&gt;"",I27&lt;&gt;""),IF(INDEX(Factors!B:B,MATCH(E27,Factors!A:A,0))="Time",INDEX(Standard!C:C,MATCH(LEFT(D27)&amp;INDEX(Factors!C:C,MATCH(E27,Factors!A:A,0)),Standard!A:A,0))/(I27*INDEX(Factors!$D$2:$FI$31,MATCH(INDEX(Factors!C:C,MATCH(E27,Factors!A:A,0)),Factors!$C$2:$C$31,0),MATCH(LEFT(D27)&amp;IF($A27&lt;30,30,FLOOR($A27,1)),Factors!$D$1:$FI$1,0))),(I27*INDEX(Factors!$D$2:$FI$31,MATCH(INDEX(Factors!C:C,MATCH(E27,Factors!A:A,0)),Factors!$C$2:$C$31,0),MATCH(LEFT(D27)&amp;IF($A27&lt;30,30,FLOOR($A27,1)),Factors!$D$1:$FI$1,0)))/INDEX(Standard!C:C,MATCH(LEFT(D27)&amp;INDEX(Factors!C:C,MATCH(E27,Factors!A:A,0)),Standard!A:A,0))),"")</f>
        <v>0.80385428571428563</v>
      </c>
      <c r="H27" s="12">
        <f>IF(AND(A27&lt;&gt;0,D27&lt;&gt;"",E27&lt;&gt;"",I27&lt;&gt;""),IF(INDEX(Factors!B:B,MATCH(E27,Factors!A:A,0))="Time",INDEX(Standard!C:C,MATCH(LEFT(D27)&amp;INDEX(Factors!C:C,MATCH(E27,Factors!A:A,0)),Standard!A:A,0))/(INDEX(Factors!$D$2:$FI$31,MATCH(INDEX(Factors!C:C,MATCH(E27,Factors!A:A,0)),Factors!$C$2:$C$31,0),MATCH(LEFT(D27)&amp;IF($A27&lt;30,30,(FLOOR($A27/5,1)*5)),Factors!$D$1:$FI$1,0))*I27),(INDEX(Factors!$D$2:$FI$31,MATCH(INDEX(Factors!C:C,MATCH(E27,Factors!A:A,0)),Factors!$C$2:$C$31,0),MATCH(LEFT(D27)&amp;IF($A27&lt;30,30,(FLOOR($A27/5,1)*5)),Factors!$D$1:$FI$1,0))*I27)/INDEX(Standard!C:C,MATCH(LEFT(D27)&amp;INDEX(Factors!C:C,MATCH(E27,Factors!A:A,0)),Standard!A:A,0))),"")</f>
        <v>0.80385428571428563</v>
      </c>
      <c r="I27" s="13">
        <f t="shared" si="1"/>
        <v>1.29</v>
      </c>
      <c r="J27" s="14">
        <f>IF(AND(A27&lt;&gt;0,D27&lt;&gt;"",E27&lt;&gt;"",I27&lt;&gt;""),INDEX(Factors!$D$2:$FI$31,MATCH(INDEX(Factors!C:C,MATCH(E27,Factors!A:A,0)),Factors!$C$2:$C$31,0),MATCH(LEFT(D27)&amp;IF($A27&lt;30,30,FLOOR($A27,1)),Factors!$D$1:$FI$1,0))*I27,"")</f>
        <v>1.9694430000000001</v>
      </c>
      <c r="K27" s="14">
        <f>IF(AND(A27&lt;&gt;0,D27&lt;&gt;"",E27&lt;&gt;"",I27&lt;&gt;""),INDEX(Factors!$D$2:$FI$31,MATCH(INDEX(Factors!C:C,MATCH(E27,Factors!A:A,0)),Factors!$C$2:$C$31,0),MATCH(LEFT(D27)&amp;IF($A27&lt;30,30,(FLOOR($A27/5,1)*5)),Factors!$D$1:$FI$1,0))*I27,"")</f>
        <v>1.9694430000000001</v>
      </c>
      <c r="L27" s="19">
        <f>IF(AND(A27&lt;&gt;0,D27&lt;&gt;"",E27&lt;&gt;"",I27&lt;&gt;""),IF(INDEX(Factors!B:B,MATCH(E27,Factors!A:A,0))="Time",IFERROR(INT(INDEX('Scoring Coefficients'!$D$2:$D$36,MATCH(LEFT(D27)&amp;INDEX(Factors!C:C,MATCH(E27,Factors!A:A,0)),'Scoring Coefficients'!$A$2:$A$36,0))*((INDEX('Scoring Coefficients'!$E$2:$E$36,MATCH(LEFT(D27)&amp;INDEX(Factors!C:C,MATCH(E27,Factors!A:A,0)),'Scoring Coefficients'!$A$2:$A$36,0))-ROUNDUP($K27,2))^INDEX('Scoring Coefficients'!$F$2:$F$36,MATCH(LEFT(D27)&amp;INDEX(Factors!C:C,MATCH(E27,Factors!A:A,0)),'Scoring Coefficients'!$A$2:$A$36,0)))),0),IF(INDEX(Factors!B:B,MATCH(E27,Factors!A:A,0))="Jump",IFERROR(INT(INDEX('Scoring Coefficients'!$D$2:$D$36,MATCH(LEFT(D27)&amp;INDEX(Factors!C:C,MATCH(E27,Factors!A:A,0)),'Scoring Coefficients'!$A$2:$A$36,0))*((INT(ROUNDDOWN($K27,2)*100)-INDEX('Scoring Coefficients'!$E$2:$E$36,MATCH(LEFT(D27)&amp;INDEX(Factors!C:C,MATCH(E27,Factors!A:A,0)),'Scoring Coefficients'!$A$2:$A$36,0)))^INDEX('Scoring Coefficients'!$F$2:$F$36,MATCH(LEFT(D27)&amp;INDEX(Factors!C:C,MATCH(E27,Factors!A:A,0)),'Scoring Coefficients'!$A$2:$A$36,0)))),0),IFERROR(INT(INDEX('Scoring Coefficients'!$D$2:$D$36,MATCH(LEFT(D27)&amp;INDEX(Factors!C:C,MATCH(E27,Factors!A:A,0)),'Scoring Coefficients'!$A$2:$A$36,0))*((ROUNDDOWN($K27,2)-INDEX('Scoring Coefficients'!$E$2:$E$36,MATCH(LEFT(D27)&amp;INDEX(Factors!C:C,MATCH(E27,Factors!A:A,0)),'Scoring Coefficients'!$A$2:$A$36,0)))^INDEX('Scoring Coefficients'!$F$2:$F$36,MATCH(LEFT(D27)&amp;INDEX(Factors!C:C,MATCH(E27,Factors!A:A,0)),'Scoring Coefficients'!$A$2:$A$36,0)))),0))),"")</f>
        <v>767</v>
      </c>
    </row>
    <row r="28" spans="1:12" x14ac:dyDescent="0.2">
      <c r="A28" s="18">
        <v>75</v>
      </c>
      <c r="B28" s="17"/>
      <c r="C28" s="17"/>
      <c r="D28" s="17" t="s">
        <v>229</v>
      </c>
      <c r="E28" s="17" t="s">
        <v>29</v>
      </c>
      <c r="F28" s="7" t="s">
        <v>251</v>
      </c>
      <c r="G28" s="12">
        <f>IF(AND(A28&lt;&gt;0,D28&lt;&gt;"",E28&lt;&gt;"",I28&lt;&gt;""),IF(INDEX(Factors!B:B,MATCH(E28,Factors!A:A,0))="Time",INDEX(Standard!C:C,MATCH(LEFT(D28)&amp;INDEX(Factors!C:C,MATCH(E28,Factors!A:A,0)),Standard!A:A,0))/(I28*INDEX(Factors!$D$2:$FI$31,MATCH(INDEX(Factors!C:C,MATCH(E28,Factors!A:A,0)),Factors!$C$2:$C$31,0),MATCH(LEFT(D28)&amp;IF($A28&lt;30,30,FLOOR($A28,1)),Factors!$D$1:$FI$1,0))),(I28*INDEX(Factors!$D$2:$FI$31,MATCH(INDEX(Factors!C:C,MATCH(E28,Factors!A:A,0)),Factors!$C$2:$C$31,0),MATCH(LEFT(D28)&amp;IF($A28&lt;30,30,FLOOR($A28,1)),Factors!$D$1:$FI$1,0)))/INDEX(Standard!C:C,MATCH(LEFT(D28)&amp;INDEX(Factors!C:C,MATCH(E28,Factors!A:A,0)),Standard!A:A,0))),"")</f>
        <v>0.71516848732218086</v>
      </c>
      <c r="H28" s="12">
        <f>IF(AND(A28&lt;&gt;0,D28&lt;&gt;"",E28&lt;&gt;"",I28&lt;&gt;""),IF(INDEX(Factors!B:B,MATCH(E28,Factors!A:A,0))="Time",INDEX(Standard!C:C,MATCH(LEFT(D28)&amp;INDEX(Factors!C:C,MATCH(E28,Factors!A:A,0)),Standard!A:A,0))/(INDEX(Factors!$D$2:$FI$31,MATCH(INDEX(Factors!C:C,MATCH(E28,Factors!A:A,0)),Factors!$C$2:$C$31,0),MATCH(LEFT(D28)&amp;IF($A28&lt;30,30,(FLOOR($A28/5,1)*5)),Factors!$D$1:$FI$1,0))*I28),(INDEX(Factors!$D$2:$FI$31,MATCH(INDEX(Factors!C:C,MATCH(E28,Factors!A:A,0)),Factors!$C$2:$C$31,0),MATCH(LEFT(D28)&amp;IF($A28&lt;30,30,(FLOOR($A28/5,1)*5)),Factors!$D$1:$FI$1,0))*I28)/INDEX(Standard!C:C,MATCH(LEFT(D28)&amp;INDEX(Factors!C:C,MATCH(E28,Factors!A:A,0)),Standard!A:A,0))),"")</f>
        <v>0.71516848732218086</v>
      </c>
      <c r="I28" s="13">
        <f t="shared" si="1"/>
        <v>256.7</v>
      </c>
      <c r="J28" s="14">
        <f>IF(AND(A28&lt;&gt;0,D28&lt;&gt;"",E28&lt;&gt;"",I28&lt;&gt;""),INDEX(Factors!$D$2:$FI$31,MATCH(INDEX(Factors!C:C,MATCH(E28,Factors!A:A,0)),Factors!$C$2:$C$31,0),MATCH(LEFT(D28)&amp;IF($A28&lt;30,30,FLOOR($A28,1)),Factors!$D$1:$FI$1,0))*I28,"")</f>
        <v>184.51595999999998</v>
      </c>
      <c r="K28" s="14">
        <f>IF(AND(A28&lt;&gt;0,D28&lt;&gt;"",E28&lt;&gt;"",I28&lt;&gt;""),INDEX(Factors!$D$2:$FI$31,MATCH(INDEX(Factors!C:C,MATCH(E28,Factors!A:A,0)),Factors!$C$2:$C$31,0),MATCH(LEFT(D28)&amp;IF($A28&lt;30,30,(FLOOR($A28/5,1)*5)),Factors!$D$1:$FI$1,0))*I28,"")</f>
        <v>184.51595999999998</v>
      </c>
      <c r="L28" s="19">
        <f>IF(AND(A28&lt;&gt;0,D28&lt;&gt;"",E28&lt;&gt;"",I28&lt;&gt;""),IF(INDEX(Factors!B:B,MATCH(E28,Factors!A:A,0))="Time",IFERROR(INT(INDEX('Scoring Coefficients'!$D$2:$D$36,MATCH(LEFT(D28)&amp;INDEX(Factors!C:C,MATCH(E28,Factors!A:A,0)),'Scoring Coefficients'!$A$2:$A$36,0))*((INDEX('Scoring Coefficients'!$E$2:$E$36,MATCH(LEFT(D28)&amp;INDEX(Factors!C:C,MATCH(E28,Factors!A:A,0)),'Scoring Coefficients'!$A$2:$A$36,0))-ROUNDUP($K28,2))^INDEX('Scoring Coefficients'!$F$2:$F$36,MATCH(LEFT(D28)&amp;INDEX(Factors!C:C,MATCH(E28,Factors!A:A,0)),'Scoring Coefficients'!$A$2:$A$36,0)))),0),IF(INDEX(Factors!B:B,MATCH(E28,Factors!A:A,0))="Jump",IFERROR(INT(INDEX('Scoring Coefficients'!$D$2:$D$36,MATCH(LEFT(D28)&amp;INDEX(Factors!C:C,MATCH(E28,Factors!A:A,0)),'Scoring Coefficients'!$A$2:$A$36,0))*((INT(ROUNDDOWN($K28,2)*100)-INDEX('Scoring Coefficients'!$E$2:$E$36,MATCH(LEFT(D28)&amp;INDEX(Factors!C:C,MATCH(E28,Factors!A:A,0)),'Scoring Coefficients'!$A$2:$A$36,0)))^INDEX('Scoring Coefficients'!$F$2:$F$36,MATCH(LEFT(D28)&amp;INDEX(Factors!C:C,MATCH(E28,Factors!A:A,0)),'Scoring Coefficients'!$A$2:$A$36,0)))),0),IFERROR(INT(INDEX('Scoring Coefficients'!$D$2:$D$36,MATCH(LEFT(D28)&amp;INDEX(Factors!C:C,MATCH(E28,Factors!A:A,0)),'Scoring Coefficients'!$A$2:$A$36,0))*((ROUNDDOWN($K28,2)-INDEX('Scoring Coefficients'!$E$2:$E$36,MATCH(LEFT(D28)&amp;INDEX(Factors!C:C,MATCH(E28,Factors!A:A,0)),'Scoring Coefficients'!$A$2:$A$36,0)))^INDEX('Scoring Coefficients'!$F$2:$F$36,MATCH(LEFT(D28)&amp;INDEX(Factors!C:C,MATCH(E28,Factors!A:A,0)),'Scoring Coefficients'!$A$2:$A$36,0)))),0))),"")</f>
        <v>621</v>
      </c>
    </row>
    <row r="29" spans="1:12" x14ac:dyDescent="0.2">
      <c r="A29" s="18"/>
      <c r="B29" s="17"/>
      <c r="C29" s="17"/>
      <c r="D29" s="17"/>
      <c r="E29" s="17"/>
      <c r="F29" s="7"/>
      <c r="G29" s="12" t="str">
        <f>IF(AND(A29&lt;&gt;0,D29&lt;&gt;"",E29&lt;&gt;"",I29&lt;&gt;""),IF(INDEX(Factors!B:B,MATCH(E29,Factors!A:A,0))="Time",INDEX(Standard!C:C,MATCH(LEFT(D29)&amp;INDEX(Factors!C:C,MATCH(E29,Factors!A:A,0)),Standard!A:A,0))/(I29*INDEX(Factors!$D$2:$FI$31,MATCH(INDEX(Factors!C:C,MATCH(E29,Factors!A:A,0)),Factors!$C$2:$C$31,0),MATCH(LEFT(D29)&amp;IF($A29&lt;30,30,FLOOR($A29,1)),Factors!$D$1:$FI$1,0))),(I29*INDEX(Factors!$D$2:$FI$31,MATCH(INDEX(Factors!C:C,MATCH(E29,Factors!A:A,0)),Factors!$C$2:$C$31,0),MATCH(LEFT(D29)&amp;IF($A29&lt;30,30,FLOOR($A29,1)),Factors!$D$1:$FI$1,0)))/INDEX(Standard!C:C,MATCH(LEFT(D29)&amp;INDEX(Factors!C:C,MATCH(E29,Factors!A:A,0)),Standard!A:A,0))),"")</f>
        <v/>
      </c>
      <c r="H29" s="12" t="str">
        <f>IF(AND(A29&lt;&gt;0,D29&lt;&gt;"",E29&lt;&gt;"",I29&lt;&gt;""),IF(INDEX(Factors!B:B,MATCH(E29,Factors!A:A,0))="Time",INDEX(Standard!C:C,MATCH(LEFT(D29)&amp;INDEX(Factors!C:C,MATCH(E29,Factors!A:A,0)),Standard!A:A,0))/(INDEX(Factors!$D$2:$FI$31,MATCH(INDEX(Factors!C:C,MATCH(E29,Factors!A:A,0)),Factors!$C$2:$C$31,0),MATCH(LEFT(D29)&amp;IF($A29&lt;30,30,(FLOOR($A29/5,1)*5)),Factors!$D$1:$FI$1,0))*I29),(INDEX(Factors!$D$2:$FI$31,MATCH(INDEX(Factors!C:C,MATCH(E29,Factors!A:A,0)),Factors!$C$2:$C$31,0),MATCH(LEFT(D29)&amp;IF($A29&lt;30,30,(FLOOR($A29/5,1)*5)),Factors!$D$1:$FI$1,0))*I29)/INDEX(Standard!C:C,MATCH(LEFT(D29)&amp;INDEX(Factors!C:C,MATCH(E29,Factors!A:A,0)),Standard!A:A,0))),"")</f>
        <v/>
      </c>
      <c r="I29" s="13" t="str">
        <f t="shared" si="1"/>
        <v/>
      </c>
      <c r="J29" s="14" t="str">
        <f>IF(AND(A29&lt;&gt;0,D29&lt;&gt;"",E29&lt;&gt;"",I29&lt;&gt;""),INDEX(Factors!$D$2:$FI$31,MATCH(INDEX(Factors!C:C,MATCH(E29,Factors!A:A,0)),Factors!$C$2:$C$31,0),MATCH(LEFT(D29)&amp;IF($A29&lt;30,30,FLOOR($A29,1)),Factors!$D$1:$FI$1,0))*I29,"")</f>
        <v/>
      </c>
      <c r="K29" s="14" t="str">
        <f>IF(AND(A29&lt;&gt;0,D29&lt;&gt;"",E29&lt;&gt;"",I29&lt;&gt;""),INDEX(Factors!$D$2:$FI$31,MATCH(INDEX(Factors!C:C,MATCH(E29,Factors!A:A,0)),Factors!$C$2:$C$31,0),MATCH(LEFT(D29)&amp;IF($A29&lt;30,30,(FLOOR($A29/5,1)*5)),Factors!$D$1:$FI$1,0))*I29,"")</f>
        <v/>
      </c>
      <c r="L29" s="19" t="str">
        <f>IF(AND(A29&lt;&gt;0,D29&lt;&gt;"",E29&lt;&gt;"",I29&lt;&gt;""),IF(INDEX(Factors!B:B,MATCH(E29,Factors!A:A,0))="Time",IFERROR(INT(INDEX('Scoring Coefficients'!$D$2:$D$36,MATCH(LEFT(D29)&amp;INDEX(Factors!C:C,MATCH(E29,Factors!A:A,0)),'Scoring Coefficients'!$A$2:$A$36,0))*((INDEX('Scoring Coefficients'!$E$2:$E$36,MATCH(LEFT(D29)&amp;INDEX(Factors!C:C,MATCH(E29,Factors!A:A,0)),'Scoring Coefficients'!$A$2:$A$36,0))-ROUNDUP($K29,2))^INDEX('Scoring Coefficients'!$F$2:$F$36,MATCH(LEFT(D29)&amp;INDEX(Factors!C:C,MATCH(E29,Factors!A:A,0)),'Scoring Coefficients'!$A$2:$A$36,0)))),0),IF(INDEX(Factors!B:B,MATCH(E29,Factors!A:A,0))="Jump",IFERROR(INT(INDEX('Scoring Coefficients'!$D$2:$D$36,MATCH(LEFT(D29)&amp;INDEX(Factors!C:C,MATCH(E29,Factors!A:A,0)),'Scoring Coefficients'!$A$2:$A$36,0))*((INT(ROUNDDOWN($K29,2)*100)-INDEX('Scoring Coefficients'!$E$2:$E$36,MATCH(LEFT(D29)&amp;INDEX(Factors!C:C,MATCH(E29,Factors!A:A,0)),'Scoring Coefficients'!$A$2:$A$36,0)))^INDEX('Scoring Coefficients'!$F$2:$F$36,MATCH(LEFT(D29)&amp;INDEX(Factors!C:C,MATCH(E29,Factors!A:A,0)),'Scoring Coefficients'!$A$2:$A$36,0)))),0),IFERROR(INT(INDEX('Scoring Coefficients'!$D$2:$D$36,MATCH(LEFT(D29)&amp;INDEX(Factors!C:C,MATCH(E29,Factors!A:A,0)),'Scoring Coefficients'!$A$2:$A$36,0))*((ROUNDDOWN($K29,2)-INDEX('Scoring Coefficients'!$E$2:$E$36,MATCH(LEFT(D29)&amp;INDEX(Factors!C:C,MATCH(E29,Factors!A:A,0)),'Scoring Coefficients'!$A$2:$A$36,0)))^INDEX('Scoring Coefficients'!$F$2:$F$36,MATCH(LEFT(D29)&amp;INDEX(Factors!C:C,MATCH(E29,Factors!A:A,0)),'Scoring Coefficients'!$A$2:$A$36,0)))),0))),"")</f>
        <v/>
      </c>
    </row>
    <row r="30" spans="1:12" x14ac:dyDescent="0.2">
      <c r="A30" s="18">
        <v>65</v>
      </c>
      <c r="B30" s="17" t="s">
        <v>257</v>
      </c>
      <c r="C30" s="17"/>
      <c r="D30" s="17" t="s">
        <v>228</v>
      </c>
      <c r="E30" s="17" t="s">
        <v>205</v>
      </c>
      <c r="F30" s="7" t="s">
        <v>252</v>
      </c>
      <c r="G30" s="12">
        <f>IF(AND(A30&lt;&gt;0,D30&lt;&gt;"",E30&lt;&gt;"",I30&lt;&gt;""),IF(INDEX(Factors!B:B,MATCH(E30,Factors!A:A,0))="Time",INDEX(Standard!C:C,MATCH(LEFT(D30)&amp;INDEX(Factors!C:C,MATCH(E30,Factors!A:A,0)),Standard!A:A,0))/(I30*INDEX(Factors!$D$2:$FI$31,MATCH(INDEX(Factors!C:C,MATCH(E30,Factors!A:A,0)),Factors!$C$2:$C$31,0),MATCH(LEFT(D30)&amp;IF($A30&lt;30,30,FLOOR($A30,1)),Factors!$D$1:$FI$1,0))),(I30*INDEX(Factors!$D$2:$FI$31,MATCH(INDEX(Factors!C:C,MATCH(E30,Factors!A:A,0)),Factors!$C$2:$C$31,0),MATCH(LEFT(D30)&amp;IF($A30&lt;30,30,FLOOR($A30,1)),Factors!$D$1:$FI$1,0)))/INDEX(Standard!C:C,MATCH(LEFT(D30)&amp;INDEX(Factors!C:C,MATCH(E30,Factors!A:A,0)),Standard!A:A,0))),"")</f>
        <v>0.66040349621738414</v>
      </c>
      <c r="H30" s="12">
        <f>IF(AND(A30&lt;&gt;0,D30&lt;&gt;"",E30&lt;&gt;"",I30&lt;&gt;""),IF(INDEX(Factors!B:B,MATCH(E30,Factors!A:A,0))="Time",INDEX(Standard!C:C,MATCH(LEFT(D30)&amp;INDEX(Factors!C:C,MATCH(E30,Factors!A:A,0)),Standard!A:A,0))/(INDEX(Factors!$D$2:$FI$31,MATCH(INDEX(Factors!C:C,MATCH(E30,Factors!A:A,0)),Factors!$C$2:$C$31,0),MATCH(LEFT(D30)&amp;IF($A30&lt;30,30,(FLOOR($A30/5,1)*5)),Factors!$D$1:$FI$1,0))*I30),(INDEX(Factors!$D$2:$FI$31,MATCH(INDEX(Factors!C:C,MATCH(E30,Factors!A:A,0)),Factors!$C$2:$C$31,0),MATCH(LEFT(D30)&amp;IF($A30&lt;30,30,(FLOOR($A30/5,1)*5)),Factors!$D$1:$FI$1,0))*I30)/INDEX(Standard!C:C,MATCH(LEFT(D30)&amp;INDEX(Factors!C:C,MATCH(E30,Factors!A:A,0)),Standard!A:A,0))),"")</f>
        <v>0.66040349621738414</v>
      </c>
      <c r="I30" s="13">
        <f t="shared" si="1"/>
        <v>14.82</v>
      </c>
      <c r="J30" s="14">
        <f>IF(AND(A30&lt;&gt;0,D30&lt;&gt;"",E30&lt;&gt;"",I30&lt;&gt;""),INDEX(Factors!$D$2:$FI$31,MATCH(INDEX(Factors!C:C,MATCH(E30,Factors!A:A,0)),Factors!$C$2:$C$31,0),MATCH(LEFT(D30)&amp;IF($A30&lt;30,30,FLOOR($A30,1)),Factors!$D$1:$FI$1,0))*I30,"")</f>
        <v>11.629254</v>
      </c>
      <c r="K30" s="14">
        <f>IF(AND(A30&lt;&gt;0,D30&lt;&gt;"",E30&lt;&gt;"",I30&lt;&gt;""),INDEX(Factors!$D$2:$FI$31,MATCH(INDEX(Factors!C:C,MATCH(E30,Factors!A:A,0)),Factors!$C$2:$C$31,0),MATCH(LEFT(D30)&amp;IF($A30&lt;30,30,(FLOOR($A30/5,1)*5)),Factors!$D$1:$FI$1,0))*I30,"")</f>
        <v>11.629254</v>
      </c>
      <c r="L30" s="19">
        <f>IF(AND(A30&lt;&gt;0,D30&lt;&gt;"",E30&lt;&gt;"",I30&lt;&gt;""),IF(INDEX(Factors!B:B,MATCH(E30,Factors!A:A,0))="Time",IFERROR(INT(INDEX('Scoring Coefficients'!$D$2:$D$36,MATCH(LEFT(D30)&amp;INDEX(Factors!C:C,MATCH(E30,Factors!A:A,0)),'Scoring Coefficients'!$A$2:$A$36,0))*((INDEX('Scoring Coefficients'!$E$2:$E$36,MATCH(LEFT(D30)&amp;INDEX(Factors!C:C,MATCH(E30,Factors!A:A,0)),'Scoring Coefficients'!$A$2:$A$36,0))-ROUNDUP($K30,2))^INDEX('Scoring Coefficients'!$F$2:$F$36,MATCH(LEFT(D30)&amp;INDEX(Factors!C:C,MATCH(E30,Factors!A:A,0)),'Scoring Coefficients'!$A$2:$A$36,0)))),0),IF(INDEX(Factors!B:B,MATCH(E30,Factors!A:A,0))="Jump",IFERROR(INT(INDEX('Scoring Coefficients'!$D$2:$D$36,MATCH(LEFT(D30)&amp;INDEX(Factors!C:C,MATCH(E30,Factors!A:A,0)),'Scoring Coefficients'!$A$2:$A$36,0))*((INT(ROUNDDOWN($K30,2)*100)-INDEX('Scoring Coefficients'!$E$2:$E$36,MATCH(LEFT(D30)&amp;INDEX(Factors!C:C,MATCH(E30,Factors!A:A,0)),'Scoring Coefficients'!$A$2:$A$36,0)))^INDEX('Scoring Coefficients'!$F$2:$F$36,MATCH(LEFT(D30)&amp;INDEX(Factors!C:C,MATCH(E30,Factors!A:A,0)),'Scoring Coefficients'!$A$2:$A$36,0)))),0),IFERROR(INT(INDEX('Scoring Coefficients'!$D$2:$D$36,MATCH(LEFT(D30)&amp;INDEX(Factors!C:C,MATCH(E30,Factors!A:A,0)),'Scoring Coefficients'!$A$2:$A$36,0))*((ROUNDDOWN($K30,2)-INDEX('Scoring Coefficients'!$E$2:$E$36,MATCH(LEFT(D30)&amp;INDEX(Factors!C:C,MATCH(E30,Factors!A:A,0)),'Scoring Coefficients'!$A$2:$A$36,0)))^INDEX('Scoring Coefficients'!$F$2:$F$36,MATCH(LEFT(D30)&amp;INDEX(Factors!C:C,MATCH(E30,Factors!A:A,0)),'Scoring Coefficients'!$A$2:$A$36,0)))),0))),"")</f>
        <v>438</v>
      </c>
    </row>
    <row r="31" spans="1:12" x14ac:dyDescent="0.2">
      <c r="A31" s="18">
        <v>65</v>
      </c>
      <c r="B31" s="17"/>
      <c r="C31" s="17"/>
      <c r="D31" s="17" t="s">
        <v>228</v>
      </c>
      <c r="E31" s="17" t="s">
        <v>209</v>
      </c>
      <c r="F31" s="7" t="s">
        <v>253</v>
      </c>
      <c r="G31" s="12">
        <f>IF(AND(A31&lt;&gt;0,D31&lt;&gt;"",E31&lt;&gt;"",I31&lt;&gt;""),IF(INDEX(Factors!B:B,MATCH(E31,Factors!A:A,0))="Time",INDEX(Standard!C:C,MATCH(LEFT(D31)&amp;INDEX(Factors!C:C,MATCH(E31,Factors!A:A,0)),Standard!A:A,0))/(I31*INDEX(Factors!$D$2:$FI$31,MATCH(INDEX(Factors!C:C,MATCH(E31,Factors!A:A,0)),Factors!$C$2:$C$31,0),MATCH(LEFT(D31)&amp;IF($A31&lt;30,30,FLOOR($A31,1)),Factors!$D$1:$FI$1,0))),(I31*INDEX(Factors!$D$2:$FI$31,MATCH(INDEX(Factors!C:C,MATCH(E31,Factors!A:A,0)),Factors!$C$2:$C$31,0),MATCH(LEFT(D31)&amp;IF($A31&lt;30,30,FLOOR($A31,1)),Factors!$D$1:$FI$1,0)))/INDEX(Standard!C:C,MATCH(LEFT(D31)&amp;INDEX(Factors!C:C,MATCH(E31,Factors!A:A,0)),Standard!A:A,0))),"")</f>
        <v>0.69741913875598094</v>
      </c>
      <c r="H31" s="12">
        <f>IF(AND(A31&lt;&gt;0,D31&lt;&gt;"",E31&lt;&gt;"",I31&lt;&gt;""),IF(INDEX(Factors!B:B,MATCH(E31,Factors!A:A,0))="Time",INDEX(Standard!C:C,MATCH(LEFT(D31)&amp;INDEX(Factors!C:C,MATCH(E31,Factors!A:A,0)),Standard!A:A,0))/(INDEX(Factors!$D$2:$FI$31,MATCH(INDEX(Factors!C:C,MATCH(E31,Factors!A:A,0)),Factors!$C$2:$C$31,0),MATCH(LEFT(D31)&amp;IF($A31&lt;30,30,(FLOOR($A31/5,1)*5)),Factors!$D$1:$FI$1,0))*I31),(INDEX(Factors!$D$2:$FI$31,MATCH(INDEX(Factors!C:C,MATCH(E31,Factors!A:A,0)),Factors!$C$2:$C$31,0),MATCH(LEFT(D31)&amp;IF($A31&lt;30,30,(FLOOR($A31/5,1)*5)),Factors!$D$1:$FI$1,0))*I31)/INDEX(Standard!C:C,MATCH(LEFT(D31)&amp;INDEX(Factors!C:C,MATCH(E31,Factors!A:A,0)),Standard!A:A,0))),"")</f>
        <v>0.69741913875598094</v>
      </c>
      <c r="I31" s="13">
        <f t="shared" si="1"/>
        <v>1.06</v>
      </c>
      <c r="J31" s="14">
        <f>IF(AND(A31&lt;&gt;0,D31&lt;&gt;"",E31&lt;&gt;"",I31&lt;&gt;""),INDEX(Factors!$D$2:$FI$31,MATCH(INDEX(Factors!C:C,MATCH(E31,Factors!A:A,0)),Factors!$C$2:$C$31,0),MATCH(LEFT(D31)&amp;IF($A31&lt;30,30,FLOOR($A31,1)),Factors!$D$1:$FI$1,0))*I31,"")</f>
        <v>1.457606</v>
      </c>
      <c r="K31" s="14">
        <f>IF(AND(A31&lt;&gt;0,D31&lt;&gt;"",E31&lt;&gt;"",I31&lt;&gt;""),INDEX(Factors!$D$2:$FI$31,MATCH(INDEX(Factors!C:C,MATCH(E31,Factors!A:A,0)),Factors!$C$2:$C$31,0),MATCH(LEFT(D31)&amp;IF($A31&lt;30,30,(FLOOR($A31/5,1)*5)),Factors!$D$1:$FI$1,0))*I31,"")</f>
        <v>1.457606</v>
      </c>
      <c r="L31" s="19">
        <f>IF(AND(A31&lt;&gt;0,D31&lt;&gt;"",E31&lt;&gt;"",I31&lt;&gt;""),IF(INDEX(Factors!B:B,MATCH(E31,Factors!A:A,0))="Time",IFERROR(INT(INDEX('Scoring Coefficients'!$D$2:$D$36,MATCH(LEFT(D31)&amp;INDEX(Factors!C:C,MATCH(E31,Factors!A:A,0)),'Scoring Coefficients'!$A$2:$A$36,0))*((INDEX('Scoring Coefficients'!$E$2:$E$36,MATCH(LEFT(D31)&amp;INDEX(Factors!C:C,MATCH(E31,Factors!A:A,0)),'Scoring Coefficients'!$A$2:$A$36,0))-ROUNDUP($K31,2))^INDEX('Scoring Coefficients'!$F$2:$F$36,MATCH(LEFT(D31)&amp;INDEX(Factors!C:C,MATCH(E31,Factors!A:A,0)),'Scoring Coefficients'!$A$2:$A$36,0)))),0),IF(INDEX(Factors!B:B,MATCH(E31,Factors!A:A,0))="Jump",IFERROR(INT(INDEX('Scoring Coefficients'!$D$2:$D$36,MATCH(LEFT(D31)&amp;INDEX(Factors!C:C,MATCH(E31,Factors!A:A,0)),'Scoring Coefficients'!$A$2:$A$36,0))*((INT(ROUNDDOWN($K31,2)*100)-INDEX('Scoring Coefficients'!$E$2:$E$36,MATCH(LEFT(D31)&amp;INDEX(Factors!C:C,MATCH(E31,Factors!A:A,0)),'Scoring Coefficients'!$A$2:$A$36,0)))^INDEX('Scoring Coefficients'!$F$2:$F$36,MATCH(LEFT(D31)&amp;INDEX(Factors!C:C,MATCH(E31,Factors!A:A,0)),'Scoring Coefficients'!$A$2:$A$36,0)))),0),IFERROR(INT(INDEX('Scoring Coefficients'!$D$2:$D$36,MATCH(LEFT(D31)&amp;INDEX(Factors!C:C,MATCH(E31,Factors!A:A,0)),'Scoring Coefficients'!$A$2:$A$36,0))*((ROUNDDOWN($K31,2)-INDEX('Scoring Coefficients'!$E$2:$E$36,MATCH(LEFT(D31)&amp;INDEX(Factors!C:C,MATCH(E31,Factors!A:A,0)),'Scoring Coefficients'!$A$2:$A$36,0)))^INDEX('Scoring Coefficients'!$F$2:$F$36,MATCH(LEFT(D31)&amp;INDEX(Factors!C:C,MATCH(E31,Factors!A:A,0)),'Scoring Coefficients'!$A$2:$A$36,0)))),0))),"")</f>
        <v>566</v>
      </c>
    </row>
    <row r="32" spans="1:12" x14ac:dyDescent="0.2">
      <c r="A32" s="18">
        <v>65</v>
      </c>
      <c r="B32" s="17"/>
      <c r="C32" s="17"/>
      <c r="D32" s="17" t="s">
        <v>228</v>
      </c>
      <c r="E32" s="17" t="s">
        <v>213</v>
      </c>
      <c r="F32" s="7" t="s">
        <v>254</v>
      </c>
      <c r="G32" s="12">
        <f>IF(AND(A32&lt;&gt;0,D32&lt;&gt;"",E32&lt;&gt;"",I32&lt;&gt;""),IF(INDEX(Factors!B:B,MATCH(E32,Factors!A:A,0))="Time",INDEX(Standard!C:C,MATCH(LEFT(D32)&amp;INDEX(Factors!C:C,MATCH(E32,Factors!A:A,0)),Standard!A:A,0))/(I32*INDEX(Factors!$D$2:$FI$31,MATCH(INDEX(Factors!C:C,MATCH(E32,Factors!A:A,0)),Factors!$C$2:$C$31,0),MATCH(LEFT(D32)&amp;IF($A32&lt;30,30,FLOOR($A32,1)),Factors!$D$1:$FI$1,0))),(I32*INDEX(Factors!$D$2:$FI$31,MATCH(INDEX(Factors!C:C,MATCH(E32,Factors!A:A,0)),Factors!$C$2:$C$31,0),MATCH(LEFT(D32)&amp;IF($A32&lt;30,30,FLOOR($A32,1)),Factors!$D$1:$FI$1,0)))/INDEX(Standard!C:C,MATCH(LEFT(D32)&amp;INDEX(Factors!C:C,MATCH(E32,Factors!A:A,0)),Standard!A:A,0))),"")</f>
        <v>0.40158182674199627</v>
      </c>
      <c r="H32" s="12">
        <f>IF(AND(A32&lt;&gt;0,D32&lt;&gt;"",E32&lt;&gt;"",I32&lt;&gt;""),IF(INDEX(Factors!B:B,MATCH(E32,Factors!A:A,0))="Time",INDEX(Standard!C:C,MATCH(LEFT(D32)&amp;INDEX(Factors!C:C,MATCH(E32,Factors!A:A,0)),Standard!A:A,0))/(INDEX(Factors!$D$2:$FI$31,MATCH(INDEX(Factors!C:C,MATCH(E32,Factors!A:A,0)),Factors!$C$2:$C$31,0),MATCH(LEFT(D32)&amp;IF($A32&lt;30,30,(FLOOR($A32/5,1)*5)),Factors!$D$1:$FI$1,0))*I32),(INDEX(Factors!$D$2:$FI$31,MATCH(INDEX(Factors!C:C,MATCH(E32,Factors!A:A,0)),Factors!$C$2:$C$31,0),MATCH(LEFT(D32)&amp;IF($A32&lt;30,30,(FLOOR($A32/5,1)*5)),Factors!$D$1:$FI$1,0))*I32)/INDEX(Standard!C:C,MATCH(LEFT(D32)&amp;INDEX(Factors!C:C,MATCH(E32,Factors!A:A,0)),Standard!A:A,0))),"")</f>
        <v>0.40158182674199627</v>
      </c>
      <c r="I32" s="13">
        <f t="shared" si="1"/>
        <v>5.71</v>
      </c>
      <c r="J32" s="14">
        <f>IF(AND(A32&lt;&gt;0,D32&lt;&gt;"",E32&lt;&gt;"",I32&lt;&gt;""),INDEX(Factors!$D$2:$FI$31,MATCH(INDEX(Factors!C:C,MATCH(E32,Factors!A:A,0)),Factors!$C$2:$C$31,0),MATCH(LEFT(D32)&amp;IF($A32&lt;30,30,FLOOR($A32,1)),Factors!$D$1:$FI$1,0))*I32,"")</f>
        <v>8.529598</v>
      </c>
      <c r="K32" s="14">
        <f>IF(AND(A32&lt;&gt;0,D32&lt;&gt;"",E32&lt;&gt;"",I32&lt;&gt;""),INDEX(Factors!$D$2:$FI$31,MATCH(INDEX(Factors!C:C,MATCH(E32,Factors!A:A,0)),Factors!$C$2:$C$31,0),MATCH(LEFT(D32)&amp;IF($A32&lt;30,30,(FLOOR($A32/5,1)*5)),Factors!$D$1:$FI$1,0))*I32,"")</f>
        <v>8.529598</v>
      </c>
      <c r="L32" s="19">
        <f>IF(AND(A32&lt;&gt;0,D32&lt;&gt;"",E32&lt;&gt;"",I32&lt;&gt;""),IF(INDEX(Factors!B:B,MATCH(E32,Factors!A:A,0))="Time",IFERROR(INT(INDEX('Scoring Coefficients'!$D$2:$D$36,MATCH(LEFT(D32)&amp;INDEX(Factors!C:C,MATCH(E32,Factors!A:A,0)),'Scoring Coefficients'!$A$2:$A$36,0))*((INDEX('Scoring Coefficients'!$E$2:$E$36,MATCH(LEFT(D32)&amp;INDEX(Factors!C:C,MATCH(E32,Factors!A:A,0)),'Scoring Coefficients'!$A$2:$A$36,0))-ROUNDUP($K32,2))^INDEX('Scoring Coefficients'!$F$2:$F$36,MATCH(LEFT(D32)&amp;INDEX(Factors!C:C,MATCH(E32,Factors!A:A,0)),'Scoring Coefficients'!$A$2:$A$36,0)))),0),IF(INDEX(Factors!B:B,MATCH(E32,Factors!A:A,0))="Jump",IFERROR(INT(INDEX('Scoring Coefficients'!$D$2:$D$36,MATCH(LEFT(D32)&amp;INDEX(Factors!C:C,MATCH(E32,Factors!A:A,0)),'Scoring Coefficients'!$A$2:$A$36,0))*((INT(ROUNDDOWN($K32,2)*100)-INDEX('Scoring Coefficients'!$E$2:$E$36,MATCH(LEFT(D32)&amp;INDEX(Factors!C:C,MATCH(E32,Factors!A:A,0)),'Scoring Coefficients'!$A$2:$A$36,0)))^INDEX('Scoring Coefficients'!$F$2:$F$36,MATCH(LEFT(D32)&amp;INDEX(Factors!C:C,MATCH(E32,Factors!A:A,0)),'Scoring Coefficients'!$A$2:$A$36,0)))),0),IFERROR(INT(INDEX('Scoring Coefficients'!$D$2:$D$36,MATCH(LEFT(D32)&amp;INDEX(Factors!C:C,MATCH(E32,Factors!A:A,0)),'Scoring Coefficients'!$A$2:$A$36,0))*((ROUNDDOWN($K32,2)-INDEX('Scoring Coefficients'!$E$2:$E$36,MATCH(LEFT(D32)&amp;INDEX(Factors!C:C,MATCH(E32,Factors!A:A,0)),'Scoring Coefficients'!$A$2:$A$36,0)))^INDEX('Scoring Coefficients'!$F$2:$F$36,MATCH(LEFT(D32)&amp;INDEX(Factors!C:C,MATCH(E32,Factors!A:A,0)),'Scoring Coefficients'!$A$2:$A$36,0)))),0))),"")</f>
        <v>433</v>
      </c>
    </row>
    <row r="33" spans="1:12" x14ac:dyDescent="0.2">
      <c r="A33" s="18">
        <v>65</v>
      </c>
      <c r="B33" s="17"/>
      <c r="C33" s="17"/>
      <c r="D33" s="17" t="s">
        <v>228</v>
      </c>
      <c r="E33" s="17" t="s">
        <v>211</v>
      </c>
      <c r="F33" s="7" t="s">
        <v>255</v>
      </c>
      <c r="G33" s="12">
        <f>IF(AND(A33&lt;&gt;0,D33&lt;&gt;"",E33&lt;&gt;"",I33&lt;&gt;""),IF(INDEX(Factors!B:B,MATCH(E33,Factors!A:A,0))="Time",INDEX(Standard!C:C,MATCH(LEFT(D33)&amp;INDEX(Factors!C:C,MATCH(E33,Factors!A:A,0)),Standard!A:A,0))/(I33*INDEX(Factors!$D$2:$FI$31,MATCH(INDEX(Factors!C:C,MATCH(E33,Factors!A:A,0)),Factors!$C$2:$C$31,0),MATCH(LEFT(D33)&amp;IF($A33&lt;30,30,FLOOR($A33,1)),Factors!$D$1:$FI$1,0))),(I33*INDEX(Factors!$D$2:$FI$31,MATCH(INDEX(Factors!C:C,MATCH(E33,Factors!A:A,0)),Factors!$C$2:$C$31,0),MATCH(LEFT(D33)&amp;IF($A33&lt;30,30,FLOOR($A33,1)),Factors!$D$1:$FI$1,0)))/INDEX(Standard!C:C,MATCH(LEFT(D33)&amp;INDEX(Factors!C:C,MATCH(E33,Factors!A:A,0)),Standard!A:A,0))),"")</f>
        <v>0.56997735849056608</v>
      </c>
      <c r="H33" s="12">
        <f>IF(AND(A33&lt;&gt;0,D33&lt;&gt;"",E33&lt;&gt;"",I33&lt;&gt;""),IF(INDEX(Factors!B:B,MATCH(E33,Factors!A:A,0))="Time",INDEX(Standard!C:C,MATCH(LEFT(D33)&amp;INDEX(Factors!C:C,MATCH(E33,Factors!A:A,0)),Standard!A:A,0))/(INDEX(Factors!$D$2:$FI$31,MATCH(INDEX(Factors!C:C,MATCH(E33,Factors!A:A,0)),Factors!$C$2:$C$31,0),MATCH(LEFT(D33)&amp;IF($A33&lt;30,30,(FLOOR($A33/5,1)*5)),Factors!$D$1:$FI$1,0))*I33),(INDEX(Factors!$D$2:$FI$31,MATCH(INDEX(Factors!C:C,MATCH(E33,Factors!A:A,0)),Factors!$C$2:$C$31,0),MATCH(LEFT(D33)&amp;IF($A33&lt;30,30,(FLOOR($A33/5,1)*5)),Factors!$D$1:$FI$1,0))*I33)/INDEX(Standard!C:C,MATCH(LEFT(D33)&amp;INDEX(Factors!C:C,MATCH(E33,Factors!A:A,0)),Standard!A:A,0))),"")</f>
        <v>0.56997735849056608</v>
      </c>
      <c r="I33" s="13">
        <f t="shared" si="1"/>
        <v>2.87</v>
      </c>
      <c r="J33" s="14">
        <f>IF(AND(A33&lt;&gt;0,D33&lt;&gt;"",E33&lt;&gt;"",I33&lt;&gt;""),INDEX(Factors!$D$2:$FI$31,MATCH(INDEX(Factors!C:C,MATCH(E33,Factors!A:A,0)),Factors!$C$2:$C$31,0),MATCH(LEFT(D33)&amp;IF($A33&lt;30,30,FLOOR($A33,1)),Factors!$D$1:$FI$1,0))*I33,"")</f>
        <v>4.2292320000000005</v>
      </c>
      <c r="K33" s="14">
        <f>IF(AND(A33&lt;&gt;0,D33&lt;&gt;"",E33&lt;&gt;"",I33&lt;&gt;""),INDEX(Factors!$D$2:$FI$31,MATCH(INDEX(Factors!C:C,MATCH(E33,Factors!A:A,0)),Factors!$C$2:$C$31,0),MATCH(LEFT(D33)&amp;IF($A33&lt;30,30,(FLOOR($A33/5,1)*5)),Factors!$D$1:$FI$1,0))*I33,"")</f>
        <v>4.2292320000000005</v>
      </c>
      <c r="L33" s="19">
        <f>IF(AND(A33&lt;&gt;0,D33&lt;&gt;"",E33&lt;&gt;"",I33&lt;&gt;""),IF(INDEX(Factors!B:B,MATCH(E33,Factors!A:A,0))="Time",IFERROR(INT(INDEX('Scoring Coefficients'!$D$2:$D$36,MATCH(LEFT(D33)&amp;INDEX(Factors!C:C,MATCH(E33,Factors!A:A,0)),'Scoring Coefficients'!$A$2:$A$36,0))*((INDEX('Scoring Coefficients'!$E$2:$E$36,MATCH(LEFT(D33)&amp;INDEX(Factors!C:C,MATCH(E33,Factors!A:A,0)),'Scoring Coefficients'!$A$2:$A$36,0))-ROUNDUP($K33,2))^INDEX('Scoring Coefficients'!$F$2:$F$36,MATCH(LEFT(D33)&amp;INDEX(Factors!C:C,MATCH(E33,Factors!A:A,0)),'Scoring Coefficients'!$A$2:$A$36,0)))),0),IF(INDEX(Factors!B:B,MATCH(E33,Factors!A:A,0))="Jump",IFERROR(INT(INDEX('Scoring Coefficients'!$D$2:$D$36,MATCH(LEFT(D33)&amp;INDEX(Factors!C:C,MATCH(E33,Factors!A:A,0)),'Scoring Coefficients'!$A$2:$A$36,0))*((INT(ROUNDDOWN($K33,2)*100)-INDEX('Scoring Coefficients'!$E$2:$E$36,MATCH(LEFT(D33)&amp;INDEX(Factors!C:C,MATCH(E33,Factors!A:A,0)),'Scoring Coefficients'!$A$2:$A$36,0)))^INDEX('Scoring Coefficients'!$F$2:$F$36,MATCH(LEFT(D33)&amp;INDEX(Factors!C:C,MATCH(E33,Factors!A:A,0)),'Scoring Coefficients'!$A$2:$A$36,0)))),0),IFERROR(INT(INDEX('Scoring Coefficients'!$D$2:$D$36,MATCH(LEFT(D33)&amp;INDEX(Factors!C:C,MATCH(E33,Factors!A:A,0)),'Scoring Coefficients'!$A$2:$A$36,0))*((ROUNDDOWN($K33,2)-INDEX('Scoring Coefficients'!$E$2:$E$36,MATCH(LEFT(D33)&amp;INDEX(Factors!C:C,MATCH(E33,Factors!A:A,0)),'Scoring Coefficients'!$A$2:$A$36,0)))^INDEX('Scoring Coefficients'!$F$2:$F$36,MATCH(LEFT(D33)&amp;INDEX(Factors!C:C,MATCH(E33,Factors!A:A,0)),'Scoring Coefficients'!$A$2:$A$36,0)))),0))),"")</f>
        <v>359</v>
      </c>
    </row>
    <row r="34" spans="1:12" x14ac:dyDescent="0.2">
      <c r="A34" s="18">
        <v>65</v>
      </c>
      <c r="B34" s="17"/>
      <c r="C34" s="17"/>
      <c r="D34" s="17" t="s">
        <v>228</v>
      </c>
      <c r="E34" s="17" t="s">
        <v>22</v>
      </c>
      <c r="F34" s="7" t="s">
        <v>256</v>
      </c>
      <c r="G34" s="12">
        <f>IF(AND(A34&lt;&gt;0,D34&lt;&gt;"",E34&lt;&gt;"",I34&lt;&gt;""),IF(INDEX(Factors!B:B,MATCH(E34,Factors!A:A,0))="Time",INDEX(Standard!C:C,MATCH(LEFT(D34)&amp;INDEX(Factors!C:C,MATCH(E34,Factors!A:A,0)),Standard!A:A,0))/(I34*INDEX(Factors!$D$2:$FI$31,MATCH(INDEX(Factors!C:C,MATCH(E34,Factors!A:A,0)),Factors!$C$2:$C$31,0),MATCH(LEFT(D34)&amp;IF($A34&lt;30,30,FLOOR($A34,1)),Factors!$D$1:$FI$1,0))),(I34*INDEX(Factors!$D$2:$FI$31,MATCH(INDEX(Factors!C:C,MATCH(E34,Factors!A:A,0)),Factors!$C$2:$C$31,0),MATCH(LEFT(D34)&amp;IF($A34&lt;30,30,FLOOR($A34,1)),Factors!$D$1:$FI$1,0)))/INDEX(Standard!C:C,MATCH(LEFT(D34)&amp;INDEX(Factors!C:C,MATCH(E34,Factors!A:A,0)),Standard!A:A,0))),"")</f>
        <v>0.55812277946279898</v>
      </c>
      <c r="H34" s="12">
        <f>IF(AND(A34&lt;&gt;0,D34&lt;&gt;"",E34&lt;&gt;"",I34&lt;&gt;""),IF(INDEX(Factors!B:B,MATCH(E34,Factors!A:A,0))="Time",INDEX(Standard!C:C,MATCH(LEFT(D34)&amp;INDEX(Factors!C:C,MATCH(E34,Factors!A:A,0)),Standard!A:A,0))/(INDEX(Factors!$D$2:$FI$31,MATCH(INDEX(Factors!C:C,MATCH(E34,Factors!A:A,0)),Factors!$C$2:$C$31,0),MATCH(LEFT(D34)&amp;IF($A34&lt;30,30,(FLOOR($A34/5,1)*5)),Factors!$D$1:$FI$1,0))*I34),(INDEX(Factors!$D$2:$FI$31,MATCH(INDEX(Factors!C:C,MATCH(E34,Factors!A:A,0)),Factors!$C$2:$C$31,0),MATCH(LEFT(D34)&amp;IF($A34&lt;30,30,(FLOOR($A34/5,1)*5)),Factors!$D$1:$FI$1,0))*I34)/INDEX(Standard!C:C,MATCH(LEFT(D34)&amp;INDEX(Factors!C:C,MATCH(E34,Factors!A:A,0)),Standard!A:A,0))),"")</f>
        <v>0.55812277946279898</v>
      </c>
      <c r="I34" s="13">
        <f t="shared" si="1"/>
        <v>266.99</v>
      </c>
      <c r="J34" s="14">
        <f>IF(AND(A34&lt;&gt;0,D34&lt;&gt;"",E34&lt;&gt;"",I34&lt;&gt;""),INDEX(Factors!$D$2:$FI$31,MATCH(INDEX(Factors!C:C,MATCH(E34,Factors!A:A,0)),Factors!$C$2:$C$31,0),MATCH(LEFT(D34)&amp;IF($A34&lt;30,30,FLOOR($A34,1)),Factors!$D$1:$FI$1,0))*I34,"")</f>
        <v>204.27404900000002</v>
      </c>
      <c r="K34" s="14">
        <f>IF(AND(A34&lt;&gt;0,D34&lt;&gt;"",E34&lt;&gt;"",I34&lt;&gt;""),INDEX(Factors!$D$2:$FI$31,MATCH(INDEX(Factors!C:C,MATCH(E34,Factors!A:A,0)),Factors!$C$2:$C$31,0),MATCH(LEFT(D34)&amp;IF($A34&lt;30,30,(FLOOR($A34/5,1)*5)),Factors!$D$1:$FI$1,0))*I34,"")</f>
        <v>204.27404900000002</v>
      </c>
      <c r="L34" s="19">
        <f>IF(AND(A34&lt;&gt;0,D34&lt;&gt;"",E34&lt;&gt;"",I34&lt;&gt;""),IF(INDEX(Factors!B:B,MATCH(E34,Factors!A:A,0))="Time",IFERROR(INT(INDEX('Scoring Coefficients'!$D$2:$D$36,MATCH(LEFT(D34)&amp;INDEX(Factors!C:C,MATCH(E34,Factors!A:A,0)),'Scoring Coefficients'!$A$2:$A$36,0))*((INDEX('Scoring Coefficients'!$E$2:$E$36,MATCH(LEFT(D34)&amp;INDEX(Factors!C:C,MATCH(E34,Factors!A:A,0)),'Scoring Coefficients'!$A$2:$A$36,0))-ROUNDUP($K34,2))^INDEX('Scoring Coefficients'!$F$2:$F$36,MATCH(LEFT(D34)&amp;INDEX(Factors!C:C,MATCH(E34,Factors!A:A,0)),'Scoring Coefficients'!$A$2:$A$36,0)))),0),IF(INDEX(Factors!B:B,MATCH(E34,Factors!A:A,0))="Jump",IFERROR(INT(INDEX('Scoring Coefficients'!$D$2:$D$36,MATCH(LEFT(D34)&amp;INDEX(Factors!C:C,MATCH(E34,Factors!A:A,0)),'Scoring Coefficients'!$A$2:$A$36,0))*((INT(ROUNDDOWN($K34,2)*100)-INDEX('Scoring Coefficients'!$E$2:$E$36,MATCH(LEFT(D34)&amp;INDEX(Factors!C:C,MATCH(E34,Factors!A:A,0)),'Scoring Coefficients'!$A$2:$A$36,0)))^INDEX('Scoring Coefficients'!$F$2:$F$36,MATCH(LEFT(D34)&amp;INDEX(Factors!C:C,MATCH(E34,Factors!A:A,0)),'Scoring Coefficients'!$A$2:$A$36,0)))),0),IFERROR(INT(INDEX('Scoring Coefficients'!$D$2:$D$36,MATCH(LEFT(D34)&amp;INDEX(Factors!C:C,MATCH(E34,Factors!A:A,0)),'Scoring Coefficients'!$A$2:$A$36,0))*((ROUNDDOWN($K34,2)-INDEX('Scoring Coefficients'!$E$2:$E$36,MATCH(LEFT(D34)&amp;INDEX(Factors!C:C,MATCH(E34,Factors!A:A,0)),'Scoring Coefficients'!$A$2:$A$36,0)))^INDEX('Scoring Coefficients'!$F$2:$F$36,MATCH(LEFT(D34)&amp;INDEX(Factors!C:C,MATCH(E34,Factors!A:A,0)),'Scoring Coefficients'!$A$2:$A$36,0)))),0))),"")</f>
        <v>173</v>
      </c>
    </row>
    <row r="35" spans="1:12" x14ac:dyDescent="0.2">
      <c r="A35" s="18"/>
      <c r="B35" s="17"/>
      <c r="C35" s="17"/>
      <c r="D35" s="17"/>
      <c r="E35" s="17"/>
      <c r="F35" s="7"/>
      <c r="G35" s="12" t="str">
        <f>IF(AND(A35&lt;&gt;0,D35&lt;&gt;"",E35&lt;&gt;"",I35&lt;&gt;""),IF(INDEX(Factors!B:B,MATCH(E35,Factors!A:A,0))="Time",INDEX(Standard!C:C,MATCH(LEFT(D35)&amp;INDEX(Factors!C:C,MATCH(E35,Factors!A:A,0)),Standard!A:A,0))/(I35*INDEX(Factors!$D$2:$FI$31,MATCH(INDEX(Factors!C:C,MATCH(E35,Factors!A:A,0)),Factors!$C$2:$C$31,0),MATCH(LEFT(D35)&amp;IF($A35&lt;30,30,FLOOR($A35,1)),Factors!$D$1:$FI$1,0))),(I35*INDEX(Factors!$D$2:$FI$31,MATCH(INDEX(Factors!C:C,MATCH(E35,Factors!A:A,0)),Factors!$C$2:$C$31,0),MATCH(LEFT(D35)&amp;IF($A35&lt;30,30,FLOOR($A35,1)),Factors!$D$1:$FI$1,0)))/INDEX(Standard!C:C,MATCH(LEFT(D35)&amp;INDEX(Factors!C:C,MATCH(E35,Factors!A:A,0)),Standard!A:A,0))),"")</f>
        <v/>
      </c>
      <c r="H35" s="12" t="str">
        <f>IF(AND(A35&lt;&gt;0,D35&lt;&gt;"",E35&lt;&gt;"",I35&lt;&gt;""),IF(INDEX(Factors!B:B,MATCH(E35,Factors!A:A,0))="Time",INDEX(Standard!C:C,MATCH(LEFT(D35)&amp;INDEX(Factors!C:C,MATCH(E35,Factors!A:A,0)),Standard!A:A,0))/(INDEX(Factors!$D$2:$FI$31,MATCH(INDEX(Factors!C:C,MATCH(E35,Factors!A:A,0)),Factors!$C$2:$C$31,0),MATCH(LEFT(D35)&amp;IF($A35&lt;30,30,(FLOOR($A35/5,1)*5)),Factors!$D$1:$FI$1,0))*I35),(INDEX(Factors!$D$2:$FI$31,MATCH(INDEX(Factors!C:C,MATCH(E35,Factors!A:A,0)),Factors!$C$2:$C$31,0),MATCH(LEFT(D35)&amp;IF($A35&lt;30,30,(FLOOR($A35/5,1)*5)),Factors!$D$1:$FI$1,0))*I35)/INDEX(Standard!C:C,MATCH(LEFT(D35)&amp;INDEX(Factors!C:C,MATCH(E35,Factors!A:A,0)),Standard!A:A,0))),"")</f>
        <v/>
      </c>
      <c r="I35" s="13" t="str">
        <f t="shared" si="1"/>
        <v/>
      </c>
      <c r="J35" s="14" t="str">
        <f>IF(AND(A35&lt;&gt;0,D35&lt;&gt;"",E35&lt;&gt;"",I35&lt;&gt;""),INDEX(Factors!$D$2:$FI$31,MATCH(INDEX(Factors!C:C,MATCH(E35,Factors!A:A,0)),Factors!$C$2:$C$31,0),MATCH(LEFT(D35)&amp;IF($A35&lt;30,30,FLOOR($A35,1)),Factors!$D$1:$FI$1,0))*I35,"")</f>
        <v/>
      </c>
      <c r="K35" s="14" t="str">
        <f>IF(AND(A35&lt;&gt;0,D35&lt;&gt;"",E35&lt;&gt;"",I35&lt;&gt;""),INDEX(Factors!$D$2:$FI$31,MATCH(INDEX(Factors!C:C,MATCH(E35,Factors!A:A,0)),Factors!$C$2:$C$31,0),MATCH(LEFT(D35)&amp;IF($A35&lt;30,30,(FLOOR($A35/5,1)*5)),Factors!$D$1:$FI$1,0))*I35,"")</f>
        <v/>
      </c>
      <c r="L35" s="19" t="str">
        <f>IF(AND(A35&lt;&gt;0,D35&lt;&gt;"",E35&lt;&gt;"",I35&lt;&gt;""),IF(INDEX(Factors!B:B,MATCH(E35,Factors!A:A,0))="Time",IFERROR(INT(INDEX('Scoring Coefficients'!$D$2:$D$36,MATCH(LEFT(D35)&amp;INDEX(Factors!C:C,MATCH(E35,Factors!A:A,0)),'Scoring Coefficients'!$A$2:$A$36,0))*((INDEX('Scoring Coefficients'!$E$2:$E$36,MATCH(LEFT(D35)&amp;INDEX(Factors!C:C,MATCH(E35,Factors!A:A,0)),'Scoring Coefficients'!$A$2:$A$36,0))-ROUNDUP($K35,2))^INDEX('Scoring Coefficients'!$F$2:$F$36,MATCH(LEFT(D35)&amp;INDEX(Factors!C:C,MATCH(E35,Factors!A:A,0)),'Scoring Coefficients'!$A$2:$A$36,0)))),0),IF(INDEX(Factors!B:B,MATCH(E35,Factors!A:A,0))="Jump",IFERROR(INT(INDEX('Scoring Coefficients'!$D$2:$D$36,MATCH(LEFT(D35)&amp;INDEX(Factors!C:C,MATCH(E35,Factors!A:A,0)),'Scoring Coefficients'!$A$2:$A$36,0))*((INT(ROUNDDOWN($K35,2)*100)-INDEX('Scoring Coefficients'!$E$2:$E$36,MATCH(LEFT(D35)&amp;INDEX(Factors!C:C,MATCH(E35,Factors!A:A,0)),'Scoring Coefficients'!$A$2:$A$36,0)))^INDEX('Scoring Coefficients'!$F$2:$F$36,MATCH(LEFT(D35)&amp;INDEX(Factors!C:C,MATCH(E35,Factors!A:A,0)),'Scoring Coefficients'!$A$2:$A$36,0)))),0),IFERROR(INT(INDEX('Scoring Coefficients'!$D$2:$D$36,MATCH(LEFT(D35)&amp;INDEX(Factors!C:C,MATCH(E35,Factors!A:A,0)),'Scoring Coefficients'!$A$2:$A$36,0))*((ROUNDDOWN($K35,2)-INDEX('Scoring Coefficients'!$E$2:$E$36,MATCH(LEFT(D35)&amp;INDEX(Factors!C:C,MATCH(E35,Factors!A:A,0)),'Scoring Coefficients'!$A$2:$A$36,0)))^INDEX('Scoring Coefficients'!$F$2:$F$36,MATCH(LEFT(D35)&amp;INDEX(Factors!C:C,MATCH(E35,Factors!A:A,0)),'Scoring Coefficients'!$A$2:$A$36,0)))),0))),"")</f>
        <v/>
      </c>
    </row>
    <row r="36" spans="1:12" x14ac:dyDescent="0.2">
      <c r="A36" s="18">
        <v>51</v>
      </c>
      <c r="B36" s="17"/>
      <c r="C36" s="17"/>
      <c r="D36" s="17" t="s">
        <v>228</v>
      </c>
      <c r="E36" s="17" t="s">
        <v>213</v>
      </c>
      <c r="F36" s="7" t="s">
        <v>259</v>
      </c>
      <c r="G36" s="12">
        <f>IF(AND(A36&lt;&gt;0,D36&lt;&gt;"",E36&lt;&gt;"",I36&lt;&gt;""),IF(INDEX(Factors!B:B,MATCH(E36,Factors!A:A,0))="Time",INDEX(Standard!C:C,MATCH(LEFT(D36)&amp;INDEX(Factors!C:C,MATCH(E36,Factors!A:A,0)),Standard!A:A,0))/(I36*INDEX(Factors!$D$2:$FI$31,MATCH(INDEX(Factors!C:C,MATCH(E36,Factors!A:A,0)),Factors!$C$2:$C$31,0),MATCH(LEFT(D36)&amp;IF($A36&lt;30,30,FLOOR($A36,1)),Factors!$D$1:$FI$1,0))),(I36*INDEX(Factors!$D$2:$FI$31,MATCH(INDEX(Factors!C:C,MATCH(E36,Factors!A:A,0)),Factors!$C$2:$C$31,0),MATCH(LEFT(D36)&amp;IF($A36&lt;30,30,FLOOR($A36,1)),Factors!$D$1:$FI$1,0)))/INDEX(Standard!C:C,MATCH(LEFT(D36)&amp;INDEX(Factors!C:C,MATCH(E36,Factors!A:A,0)),Standard!A:A,0))),"")</f>
        <v>0.59779868173258</v>
      </c>
      <c r="H36" s="12">
        <f>IF(AND(A36&lt;&gt;0,D36&lt;&gt;"",E36&lt;&gt;"",I36&lt;&gt;""),IF(INDEX(Factors!B:B,MATCH(E36,Factors!A:A,0))="Time",INDEX(Standard!C:C,MATCH(LEFT(D36)&amp;INDEX(Factors!C:C,MATCH(E36,Factors!A:A,0)),Standard!A:A,0))/(INDEX(Factors!$D$2:$FI$31,MATCH(INDEX(Factors!C:C,MATCH(E36,Factors!A:A,0)),Factors!$C$2:$C$31,0),MATCH(LEFT(D36)&amp;IF($A36&lt;30,30,(FLOOR($A36/5,1)*5)),Factors!$D$1:$FI$1,0))*I36),(INDEX(Factors!$D$2:$FI$31,MATCH(INDEX(Factors!C:C,MATCH(E36,Factors!A:A,0)),Factors!$C$2:$C$31,0),MATCH(LEFT(D36)&amp;IF($A36&lt;30,30,(FLOOR($A36/5,1)*5)),Factors!$D$1:$FI$1,0))*I36)/INDEX(Standard!C:C,MATCH(LEFT(D36)&amp;INDEX(Factors!C:C,MATCH(E36,Factors!A:A,0)),Standard!A:A,0))),"")</f>
        <v>0.58783709981167609</v>
      </c>
      <c r="I36" s="13">
        <f t="shared" si="1"/>
        <v>11.02</v>
      </c>
      <c r="J36" s="14">
        <f>IF(AND(A36&lt;&gt;0,D36&lt;&gt;"",E36&lt;&gt;"",I36&lt;&gt;""),INDEX(Factors!$D$2:$FI$31,MATCH(INDEX(Factors!C:C,MATCH(E36,Factors!A:A,0)),Factors!$C$2:$C$31,0),MATCH(LEFT(D36)&amp;IF($A36&lt;30,30,FLOOR($A36,1)),Factors!$D$1:$FI$1,0))*I36,"")</f>
        <v>12.697243999999998</v>
      </c>
      <c r="K36" s="14">
        <f>IF(AND(A36&lt;&gt;0,D36&lt;&gt;"",E36&lt;&gt;"",I36&lt;&gt;""),INDEX(Factors!$D$2:$FI$31,MATCH(INDEX(Factors!C:C,MATCH(E36,Factors!A:A,0)),Factors!$C$2:$C$31,0),MATCH(LEFT(D36)&amp;IF($A36&lt;30,30,(FLOOR($A36/5,1)*5)),Factors!$D$1:$FI$1,0))*I36,"")</f>
        <v>12.485659999999999</v>
      </c>
      <c r="L36" s="19">
        <f>IF(AND(A36&lt;&gt;0,D36&lt;&gt;"",E36&lt;&gt;"",I36&lt;&gt;""),IF(INDEX(Factors!B:B,MATCH(E36,Factors!A:A,0))="Time",IFERROR(INT(INDEX('Scoring Coefficients'!$D$2:$D$36,MATCH(LEFT(D36)&amp;INDEX(Factors!C:C,MATCH(E36,Factors!A:A,0)),'Scoring Coefficients'!$A$2:$A$36,0))*((INDEX('Scoring Coefficients'!$E$2:$E$36,MATCH(LEFT(D36)&amp;INDEX(Factors!C:C,MATCH(E36,Factors!A:A,0)),'Scoring Coefficients'!$A$2:$A$36,0))-ROUNDUP($K36,2))^INDEX('Scoring Coefficients'!$F$2:$F$36,MATCH(LEFT(D36)&amp;INDEX(Factors!C:C,MATCH(E36,Factors!A:A,0)),'Scoring Coefficients'!$A$2:$A$36,0)))),0),IF(INDEX(Factors!B:B,MATCH(E36,Factors!A:A,0))="Jump",IFERROR(INT(INDEX('Scoring Coefficients'!$D$2:$D$36,MATCH(LEFT(D36)&amp;INDEX(Factors!C:C,MATCH(E36,Factors!A:A,0)),'Scoring Coefficients'!$A$2:$A$36,0))*((INT(ROUNDDOWN($K36,2)*100)-INDEX('Scoring Coefficients'!$E$2:$E$36,MATCH(LEFT(D36)&amp;INDEX(Factors!C:C,MATCH(E36,Factors!A:A,0)),'Scoring Coefficients'!$A$2:$A$36,0)))^INDEX('Scoring Coefficients'!$F$2:$F$36,MATCH(LEFT(D36)&amp;INDEX(Factors!C:C,MATCH(E36,Factors!A:A,0)),'Scoring Coefficients'!$A$2:$A$36,0)))),0),IFERROR(INT(INDEX('Scoring Coefficients'!$D$2:$D$36,MATCH(LEFT(D36)&amp;INDEX(Factors!C:C,MATCH(E36,Factors!A:A,0)),'Scoring Coefficients'!$A$2:$A$36,0))*((ROUNDDOWN($K36,2)-INDEX('Scoring Coefficients'!$E$2:$E$36,MATCH(LEFT(D36)&amp;INDEX(Factors!C:C,MATCH(E36,Factors!A:A,0)),'Scoring Coefficients'!$A$2:$A$36,0)))^INDEX('Scoring Coefficients'!$F$2:$F$36,MATCH(LEFT(D36)&amp;INDEX(Factors!C:C,MATCH(E36,Factors!A:A,0)),'Scoring Coefficients'!$A$2:$A$36,0)))),0))),"")</f>
        <v>693</v>
      </c>
    </row>
    <row r="37" spans="1:12" x14ac:dyDescent="0.2">
      <c r="A37" s="18"/>
      <c r="B37" s="17"/>
      <c r="C37" s="17"/>
      <c r="D37" s="17"/>
      <c r="E37" s="17"/>
      <c r="F37" s="7"/>
      <c r="G37" s="12" t="str">
        <f>IF(AND(A37&lt;&gt;0,D37&lt;&gt;"",E37&lt;&gt;"",I37&lt;&gt;""),IF(INDEX(Factors!B:B,MATCH(E37,Factors!A:A,0))="Time",INDEX(Standard!C:C,MATCH(LEFT(D37)&amp;INDEX(Factors!C:C,MATCH(E37,Factors!A:A,0)),Standard!A:A,0))/(I37*INDEX(Factors!$D$2:$FI$31,MATCH(INDEX(Factors!C:C,MATCH(E37,Factors!A:A,0)),Factors!$C$2:$C$31,0),MATCH(LEFT(D37)&amp;IF($A37&lt;30,30,FLOOR($A37,1)),Factors!$D$1:$FI$1,0))),(I37*INDEX(Factors!$D$2:$FI$31,MATCH(INDEX(Factors!C:C,MATCH(E37,Factors!A:A,0)),Factors!$C$2:$C$31,0),MATCH(LEFT(D37)&amp;IF($A37&lt;30,30,FLOOR($A37,1)),Factors!$D$1:$FI$1,0)))/INDEX(Standard!C:C,MATCH(LEFT(D37)&amp;INDEX(Factors!C:C,MATCH(E37,Factors!A:A,0)),Standard!A:A,0))),"")</f>
        <v/>
      </c>
      <c r="H37" s="12" t="str">
        <f>IF(AND(A37&lt;&gt;0,D37&lt;&gt;"",E37&lt;&gt;"",I37&lt;&gt;""),IF(INDEX(Factors!B:B,MATCH(E37,Factors!A:A,0))="Time",INDEX(Standard!C:C,MATCH(LEFT(D37)&amp;INDEX(Factors!C:C,MATCH(E37,Factors!A:A,0)),Standard!A:A,0))/(INDEX(Factors!$D$2:$FI$31,MATCH(INDEX(Factors!C:C,MATCH(E37,Factors!A:A,0)),Factors!$C$2:$C$31,0),MATCH(LEFT(D37)&amp;IF($A37&lt;30,30,(FLOOR($A37/5,1)*5)),Factors!$D$1:$FI$1,0))*I37),(INDEX(Factors!$D$2:$FI$31,MATCH(INDEX(Factors!C:C,MATCH(E37,Factors!A:A,0)),Factors!$C$2:$C$31,0),MATCH(LEFT(D37)&amp;IF($A37&lt;30,30,(FLOOR($A37/5,1)*5)),Factors!$D$1:$FI$1,0))*I37)/INDEX(Standard!C:C,MATCH(LEFT(D37)&amp;INDEX(Factors!C:C,MATCH(E37,Factors!A:A,0)),Standard!A:A,0))),"")</f>
        <v/>
      </c>
      <c r="I37" s="13" t="str">
        <f t="shared" si="1"/>
        <v/>
      </c>
      <c r="J37" s="14" t="str">
        <f>IF(AND(A37&lt;&gt;0,D37&lt;&gt;"",E37&lt;&gt;"",I37&lt;&gt;""),INDEX(Factors!$D$2:$FI$31,MATCH(INDEX(Factors!C:C,MATCH(E37,Factors!A:A,0)),Factors!$C$2:$C$31,0),MATCH(LEFT(D37)&amp;IF($A37&lt;30,30,FLOOR($A37,1)),Factors!$D$1:$FI$1,0))*I37,"")</f>
        <v/>
      </c>
      <c r="K37" s="14" t="str">
        <f>IF(AND(A37&lt;&gt;0,D37&lt;&gt;"",E37&lt;&gt;"",I37&lt;&gt;""),INDEX(Factors!$D$2:$FI$31,MATCH(INDEX(Factors!C:C,MATCH(E37,Factors!A:A,0)),Factors!$C$2:$C$31,0),MATCH(LEFT(D37)&amp;IF($A37&lt;30,30,(FLOOR($A37/5,1)*5)),Factors!$D$1:$FI$1,0))*I37,"")</f>
        <v/>
      </c>
      <c r="L37" s="19" t="str">
        <f>IF(AND(A37&lt;&gt;0,D37&lt;&gt;"",E37&lt;&gt;"",I37&lt;&gt;""),IF(INDEX(Factors!B:B,MATCH(E37,Factors!A:A,0))="Time",IFERROR(INT(INDEX('Scoring Coefficients'!$D$2:$D$36,MATCH(LEFT(D37)&amp;INDEX(Factors!C:C,MATCH(E37,Factors!A:A,0)),'Scoring Coefficients'!$A$2:$A$36,0))*((INDEX('Scoring Coefficients'!$E$2:$E$36,MATCH(LEFT(D37)&amp;INDEX(Factors!C:C,MATCH(E37,Factors!A:A,0)),'Scoring Coefficients'!$A$2:$A$36,0))-ROUNDUP($K37,2))^INDEX('Scoring Coefficients'!$F$2:$F$36,MATCH(LEFT(D37)&amp;INDEX(Factors!C:C,MATCH(E37,Factors!A:A,0)),'Scoring Coefficients'!$A$2:$A$36,0)))),0),IF(INDEX(Factors!B:B,MATCH(E37,Factors!A:A,0))="Jump",IFERROR(INT(INDEX('Scoring Coefficients'!$D$2:$D$36,MATCH(LEFT(D37)&amp;INDEX(Factors!C:C,MATCH(E37,Factors!A:A,0)),'Scoring Coefficients'!$A$2:$A$36,0))*((INT(ROUNDDOWN($K37,2)*100)-INDEX('Scoring Coefficients'!$E$2:$E$36,MATCH(LEFT(D37)&amp;INDEX(Factors!C:C,MATCH(E37,Factors!A:A,0)),'Scoring Coefficients'!$A$2:$A$36,0)))^INDEX('Scoring Coefficients'!$F$2:$F$36,MATCH(LEFT(D37)&amp;INDEX(Factors!C:C,MATCH(E37,Factors!A:A,0)),'Scoring Coefficients'!$A$2:$A$36,0)))),0),IFERROR(INT(INDEX('Scoring Coefficients'!$D$2:$D$36,MATCH(LEFT(D37)&amp;INDEX(Factors!C:C,MATCH(E37,Factors!A:A,0)),'Scoring Coefficients'!$A$2:$A$36,0))*((ROUNDDOWN($K37,2)-INDEX('Scoring Coefficients'!$E$2:$E$36,MATCH(LEFT(D37)&amp;INDEX(Factors!C:C,MATCH(E37,Factors!A:A,0)),'Scoring Coefficients'!$A$2:$A$36,0)))^INDEX('Scoring Coefficients'!$F$2:$F$36,MATCH(LEFT(D37)&amp;INDEX(Factors!C:C,MATCH(E37,Factors!A:A,0)),'Scoring Coefficients'!$A$2:$A$36,0)))),0))),"")</f>
        <v/>
      </c>
    </row>
    <row r="38" spans="1:12" x14ac:dyDescent="0.2">
      <c r="A38" s="18">
        <v>46</v>
      </c>
      <c r="B38" s="17" t="s">
        <v>261</v>
      </c>
      <c r="C38" s="17" t="s">
        <v>260</v>
      </c>
      <c r="D38" s="17" t="s">
        <v>228</v>
      </c>
      <c r="E38" s="17" t="s">
        <v>28</v>
      </c>
      <c r="F38" s="7" t="s">
        <v>262</v>
      </c>
      <c r="G38" s="12">
        <f>IF(AND(A38&lt;&gt;0,D38&lt;&gt;"",E38&lt;&gt;"",I38&lt;&gt;""),IF(INDEX(Factors!B:B,MATCH(E38,Factors!A:A,0))="Time",INDEX(Standard!C:C,MATCH(LEFT(D38)&amp;INDEX(Factors!C:C,MATCH(E38,Factors!A:A,0)),Standard!A:A,0))/(I38*INDEX(Factors!$D$2:$FI$31,MATCH(INDEX(Factors!C:C,MATCH(E38,Factors!A:A,0)),Factors!$C$2:$C$31,0),MATCH(LEFT(D38)&amp;IF($A38&lt;30,30,FLOOR($A38,1)),Factors!$D$1:$FI$1,0))),(I38*INDEX(Factors!$D$2:$FI$31,MATCH(INDEX(Factors!C:C,MATCH(E38,Factors!A:A,0)),Factors!$C$2:$C$31,0),MATCH(LEFT(D38)&amp;IF($A38&lt;30,30,FLOOR($A38,1)),Factors!$D$1:$FI$1,0)))/INDEX(Standard!C:C,MATCH(LEFT(D38)&amp;INDEX(Factors!C:C,MATCH(E38,Factors!A:A,0)),Standard!A:A,0))),"")</f>
        <v>0.85258476931628691</v>
      </c>
      <c r="H38" s="12">
        <f>IF(AND(A38&lt;&gt;0,D38&lt;&gt;"",E38&lt;&gt;"",I38&lt;&gt;""),IF(INDEX(Factors!B:B,MATCH(E38,Factors!A:A,0))="Time",INDEX(Standard!C:C,MATCH(LEFT(D38)&amp;INDEX(Factors!C:C,MATCH(E38,Factors!A:A,0)),Standard!A:A,0))/(INDEX(Factors!$D$2:$FI$31,MATCH(INDEX(Factors!C:C,MATCH(E38,Factors!A:A,0)),Factors!$C$2:$C$31,0),MATCH(LEFT(D38)&amp;IF($A38&lt;30,30,(FLOOR($A38/5,1)*5)),Factors!$D$1:$FI$1,0))*I38),(INDEX(Factors!$D$2:$FI$31,MATCH(INDEX(Factors!C:C,MATCH(E38,Factors!A:A,0)),Factors!$C$2:$C$31,0),MATCH(LEFT(D38)&amp;IF($A38&lt;30,30,(FLOOR($A38/5,1)*5)),Factors!$D$1:$FI$1,0))*I38)/INDEX(Standard!C:C,MATCH(LEFT(D38)&amp;INDEX(Factors!C:C,MATCH(E38,Factors!A:A,0)),Standard!A:A,0))),"")</f>
        <v>0.84562796339177415</v>
      </c>
      <c r="I38" s="13">
        <f t="shared" si="1"/>
        <v>300</v>
      </c>
      <c r="J38" s="14">
        <f>IF(AND(A38&lt;&gt;0,D38&lt;&gt;"",E38&lt;&gt;"",I38&lt;&gt;""),INDEX(Factors!$D$2:$FI$31,MATCH(INDEX(Factors!C:C,MATCH(E38,Factors!A:A,0)),Factors!$C$2:$C$31,0),MATCH(LEFT(D38)&amp;IF($A38&lt;30,30,FLOOR($A38,1)),Factors!$D$1:$FI$1,0))*I38,"")</f>
        <v>269.84999999999997</v>
      </c>
      <c r="K38" s="14">
        <f>IF(AND(A38&lt;&gt;0,D38&lt;&gt;"",E38&lt;&gt;"",I38&lt;&gt;""),INDEX(Factors!$D$2:$FI$31,MATCH(INDEX(Factors!C:C,MATCH(E38,Factors!A:A,0)),Factors!$C$2:$C$31,0),MATCH(LEFT(D38)&amp;IF($A38&lt;30,30,(FLOOR($A38/5,1)*5)),Factors!$D$1:$FI$1,0))*I38,"")</f>
        <v>272.07</v>
      </c>
      <c r="L38" s="19">
        <f>IF(AND(A38&lt;&gt;0,D38&lt;&gt;"",E38&lt;&gt;"",I38&lt;&gt;""),IF(INDEX(Factors!B:B,MATCH(E38,Factors!A:A,0))="Time",IFERROR(INT(INDEX('Scoring Coefficients'!$D$2:$D$36,MATCH(LEFT(D38)&amp;INDEX(Factors!C:C,MATCH(E38,Factors!A:A,0)),'Scoring Coefficients'!$A$2:$A$36,0))*((INDEX('Scoring Coefficients'!$E$2:$E$36,MATCH(LEFT(D38)&amp;INDEX(Factors!C:C,MATCH(E38,Factors!A:A,0)),'Scoring Coefficients'!$A$2:$A$36,0))-ROUNDUP($K38,2))^INDEX('Scoring Coefficients'!$F$2:$F$36,MATCH(LEFT(D38)&amp;INDEX(Factors!C:C,MATCH(E38,Factors!A:A,0)),'Scoring Coefficients'!$A$2:$A$36,0)))),0),IF(INDEX(Factors!B:B,MATCH(E38,Factors!A:A,0))="Jump",IFERROR(INT(INDEX('Scoring Coefficients'!$D$2:$D$36,MATCH(LEFT(D38)&amp;INDEX(Factors!C:C,MATCH(E38,Factors!A:A,0)),'Scoring Coefficients'!$A$2:$A$36,0))*((INT(ROUNDDOWN($K38,2)*100)-INDEX('Scoring Coefficients'!$E$2:$E$36,MATCH(LEFT(D38)&amp;INDEX(Factors!C:C,MATCH(E38,Factors!A:A,0)),'Scoring Coefficients'!$A$2:$A$36,0)))^INDEX('Scoring Coefficients'!$F$2:$F$36,MATCH(LEFT(D38)&amp;INDEX(Factors!C:C,MATCH(E38,Factors!A:A,0)),'Scoring Coefficients'!$A$2:$A$36,0)))),0),IFERROR(INT(INDEX('Scoring Coefficients'!$D$2:$D$36,MATCH(LEFT(D38)&amp;INDEX(Factors!C:C,MATCH(E38,Factors!A:A,0)),'Scoring Coefficients'!$A$2:$A$36,0))*((ROUNDDOWN($K38,2)-INDEX('Scoring Coefficients'!$E$2:$E$36,MATCH(LEFT(D38)&amp;INDEX(Factors!C:C,MATCH(E38,Factors!A:A,0)),'Scoring Coefficients'!$A$2:$A$36,0)))^INDEX('Scoring Coefficients'!$F$2:$F$36,MATCH(LEFT(D38)&amp;INDEX(Factors!C:C,MATCH(E38,Factors!A:A,0)),'Scoring Coefficients'!$A$2:$A$36,0)))),0))),"")</f>
        <v>1021</v>
      </c>
    </row>
    <row r="39" spans="1:12" x14ac:dyDescent="0.2">
      <c r="A39" s="18">
        <v>46</v>
      </c>
      <c r="B39" s="17" t="s">
        <v>261</v>
      </c>
      <c r="C39" s="17" t="s">
        <v>260</v>
      </c>
      <c r="D39" s="17" t="s">
        <v>228</v>
      </c>
      <c r="E39" s="17" t="s">
        <v>208</v>
      </c>
      <c r="F39" s="7" t="s">
        <v>263</v>
      </c>
      <c r="G39" s="12">
        <f>IF(AND(A39&lt;&gt;0,D39&lt;&gt;"",E39&lt;&gt;"",I39&lt;&gt;""),IF(INDEX(Factors!B:B,MATCH(E39,Factors!A:A,0))="Time",INDEX(Standard!C:C,MATCH(LEFT(D39)&amp;INDEX(Factors!C:C,MATCH(E39,Factors!A:A,0)),Standard!A:A,0))/(I39*INDEX(Factors!$D$2:$FI$31,MATCH(INDEX(Factors!C:C,MATCH(E39,Factors!A:A,0)),Factors!$C$2:$C$31,0),MATCH(LEFT(D39)&amp;IF($A39&lt;30,30,FLOOR($A39,1)),Factors!$D$1:$FI$1,0))),(I39*INDEX(Factors!$D$2:$FI$31,MATCH(INDEX(Factors!C:C,MATCH(E39,Factors!A:A,0)),Factors!$C$2:$C$31,0),MATCH(LEFT(D39)&amp;IF($A39&lt;30,30,FLOOR($A39,1)),Factors!$D$1:$FI$1,0)))/INDEX(Standard!C:C,MATCH(LEFT(D39)&amp;INDEX(Factors!C:C,MATCH(E39,Factors!A:A,0)),Standard!A:A,0))),"")</f>
        <v>0.89316312113590601</v>
      </c>
      <c r="H39" s="12">
        <f>IF(AND(A39&lt;&gt;0,D39&lt;&gt;"",E39&lt;&gt;"",I39&lt;&gt;""),IF(INDEX(Factors!B:B,MATCH(E39,Factors!A:A,0))="Time",INDEX(Standard!C:C,MATCH(LEFT(D39)&amp;INDEX(Factors!C:C,MATCH(E39,Factors!A:A,0)),Standard!A:A,0))/(INDEX(Factors!$D$2:$FI$31,MATCH(INDEX(Factors!C:C,MATCH(E39,Factors!A:A,0)),Factors!$C$2:$C$31,0),MATCH(LEFT(D39)&amp;IF($A39&lt;30,30,(FLOOR($A39/5,1)*5)),Factors!$D$1:$FI$1,0))*I39),(INDEX(Factors!$D$2:$FI$31,MATCH(INDEX(Factors!C:C,MATCH(E39,Factors!A:A,0)),Factors!$C$2:$C$31,0),MATCH(LEFT(D39)&amp;IF($A39&lt;30,30,(FLOOR($A39/5,1)*5)),Factors!$D$1:$FI$1,0))*I39)/INDEX(Standard!C:C,MATCH(LEFT(D39)&amp;INDEX(Factors!C:C,MATCH(E39,Factors!A:A,0)),Standard!A:A,0))),"")</f>
        <v>0.88439862679340386</v>
      </c>
      <c r="I39" s="13">
        <f t="shared" si="1"/>
        <v>460</v>
      </c>
      <c r="J39" s="14">
        <f>IF(AND(A39&lt;&gt;0,D39&lt;&gt;"",E39&lt;&gt;"",I39&lt;&gt;""),INDEX(Factors!$D$2:$FI$31,MATCH(INDEX(Factors!C:C,MATCH(E39,Factors!A:A,0)),Factors!$C$2:$C$31,0),MATCH(LEFT(D39)&amp;IF($A39&lt;30,30,FLOOR($A39,1)),Factors!$D$1:$FI$1,0))*I39,"")</f>
        <v>399.18799999999999</v>
      </c>
      <c r="K39" s="14">
        <f>IF(AND(A39&lt;&gt;0,D39&lt;&gt;"",E39&lt;&gt;"",I39&lt;&gt;""),INDEX(Factors!$D$2:$FI$31,MATCH(INDEX(Factors!C:C,MATCH(E39,Factors!A:A,0)),Factors!$C$2:$C$31,0),MATCH(LEFT(D39)&amp;IF($A39&lt;30,30,(FLOOR($A39/5,1)*5)),Factors!$D$1:$FI$1,0))*I39,"")</f>
        <v>403.14400000000001</v>
      </c>
      <c r="L39" s="19">
        <f>IF(AND(A39&lt;&gt;0,D39&lt;&gt;"",E39&lt;&gt;"",I39&lt;&gt;""),IF(INDEX(Factors!B:B,MATCH(E39,Factors!A:A,0))="Time",IFERROR(INT(INDEX('Scoring Coefficients'!$D$2:$D$36,MATCH(LEFT(D39)&amp;INDEX(Factors!C:C,MATCH(E39,Factors!A:A,0)),'Scoring Coefficients'!$A$2:$A$36,0))*((INDEX('Scoring Coefficients'!$E$2:$E$36,MATCH(LEFT(D39)&amp;INDEX(Factors!C:C,MATCH(E39,Factors!A:A,0)),'Scoring Coefficients'!$A$2:$A$36,0))-ROUNDUP($K39,2))^INDEX('Scoring Coefficients'!$F$2:$F$36,MATCH(LEFT(D39)&amp;INDEX(Factors!C:C,MATCH(E39,Factors!A:A,0)),'Scoring Coefficients'!$A$2:$A$36,0)))),0),IF(INDEX(Factors!B:B,MATCH(E39,Factors!A:A,0))="Jump",IFERROR(INT(INDEX('Scoring Coefficients'!$D$2:$D$36,MATCH(LEFT(D39)&amp;INDEX(Factors!C:C,MATCH(E39,Factors!A:A,0)),'Scoring Coefficients'!$A$2:$A$36,0))*((INT(ROUNDDOWN($K39,2)*100)-INDEX('Scoring Coefficients'!$E$2:$E$36,MATCH(LEFT(D39)&amp;INDEX(Factors!C:C,MATCH(E39,Factors!A:A,0)),'Scoring Coefficients'!$A$2:$A$36,0)))^INDEX('Scoring Coefficients'!$F$2:$F$36,MATCH(LEFT(D39)&amp;INDEX(Factors!C:C,MATCH(E39,Factors!A:A,0)),'Scoring Coefficients'!$A$2:$A$36,0)))),0),IFERROR(INT(INDEX('Scoring Coefficients'!$D$2:$D$36,MATCH(LEFT(D39)&amp;INDEX(Factors!C:C,MATCH(E39,Factors!A:A,0)),'Scoring Coefficients'!$A$2:$A$36,0))*((ROUNDDOWN($K39,2)-INDEX('Scoring Coefficients'!$E$2:$E$36,MATCH(LEFT(D39)&amp;INDEX(Factors!C:C,MATCH(E39,Factors!A:A,0)),'Scoring Coefficients'!$A$2:$A$36,0)))^INDEX('Scoring Coefficients'!$F$2:$F$36,MATCH(LEFT(D39)&amp;INDEX(Factors!C:C,MATCH(E39,Factors!A:A,0)),'Scoring Coefficients'!$A$2:$A$36,0)))),0))),"")</f>
        <v>0</v>
      </c>
    </row>
    <row r="40" spans="1:12" x14ac:dyDescent="0.2">
      <c r="A40" s="18"/>
      <c r="B40" s="17"/>
      <c r="C40" s="17">
        <f>103.23/4</f>
        <v>25.807500000000001</v>
      </c>
      <c r="D40" s="17"/>
      <c r="E40" s="17"/>
      <c r="F40" s="7"/>
      <c r="G40" s="12" t="str">
        <f>IF(AND(A40&lt;&gt;0,D40&lt;&gt;"",E40&lt;&gt;"",I40&lt;&gt;""),IF(INDEX(Factors!B:B,MATCH(E40,Factors!A:A,0))="Time",INDEX(Standard!C:C,MATCH(LEFT(D40)&amp;INDEX(Factors!C:C,MATCH(E40,Factors!A:A,0)),Standard!A:A,0))/(I40*INDEX(Factors!$D$2:$FI$31,MATCH(INDEX(Factors!C:C,MATCH(E40,Factors!A:A,0)),Factors!$C$2:$C$31,0),MATCH(LEFT(D40)&amp;IF($A40&lt;30,30,FLOOR($A40,1)),Factors!$D$1:$FI$1,0))),(I40*INDEX(Factors!$D$2:$FI$31,MATCH(INDEX(Factors!C:C,MATCH(E40,Factors!A:A,0)),Factors!$C$2:$C$31,0),MATCH(LEFT(D40)&amp;IF($A40&lt;30,30,FLOOR($A40,1)),Factors!$D$1:$FI$1,0)))/INDEX(Standard!C:C,MATCH(LEFT(D40)&amp;INDEX(Factors!C:C,MATCH(E40,Factors!A:A,0)),Standard!A:A,0))),"")</f>
        <v/>
      </c>
      <c r="H40" s="12" t="str">
        <f>IF(AND(A40&lt;&gt;0,D40&lt;&gt;"",E40&lt;&gt;"",I40&lt;&gt;""),IF(INDEX(Factors!B:B,MATCH(E40,Factors!A:A,0))="Time",INDEX(Standard!C:C,MATCH(LEFT(D40)&amp;INDEX(Factors!C:C,MATCH(E40,Factors!A:A,0)),Standard!A:A,0))/(INDEX(Factors!$D$2:$FI$31,MATCH(INDEX(Factors!C:C,MATCH(E40,Factors!A:A,0)),Factors!$C$2:$C$31,0),MATCH(LEFT(D40)&amp;IF($A40&lt;30,30,(FLOOR($A40/5,1)*5)),Factors!$D$1:$FI$1,0))*I40),(INDEX(Factors!$D$2:$FI$31,MATCH(INDEX(Factors!C:C,MATCH(E40,Factors!A:A,0)),Factors!$C$2:$C$31,0),MATCH(LEFT(D40)&amp;IF($A40&lt;30,30,(FLOOR($A40/5,1)*5)),Factors!$D$1:$FI$1,0))*I40)/INDEX(Standard!C:C,MATCH(LEFT(D40)&amp;INDEX(Factors!C:C,MATCH(E40,Factors!A:A,0)),Standard!A:A,0))),"")</f>
        <v/>
      </c>
      <c r="I40" s="13" t="str">
        <f t="shared" si="1"/>
        <v/>
      </c>
      <c r="J40" s="14" t="str">
        <f>IF(AND(A40&lt;&gt;0,D40&lt;&gt;"",E40&lt;&gt;"",I40&lt;&gt;""),INDEX(Factors!$D$2:$FI$31,MATCH(INDEX(Factors!C:C,MATCH(E40,Factors!A:A,0)),Factors!$C$2:$C$31,0),MATCH(LEFT(D40)&amp;IF($A40&lt;30,30,FLOOR($A40,1)),Factors!$D$1:$FI$1,0))*I40,"")</f>
        <v/>
      </c>
      <c r="K40" s="14" t="str">
        <f>IF(AND(A40&lt;&gt;0,D40&lt;&gt;"",E40&lt;&gt;"",I40&lt;&gt;""),INDEX(Factors!$D$2:$FI$31,MATCH(INDEX(Factors!C:C,MATCH(E40,Factors!A:A,0)),Factors!$C$2:$C$31,0),MATCH(LEFT(D40)&amp;IF($A40&lt;30,30,(FLOOR($A40/5,1)*5)),Factors!$D$1:$FI$1,0))*I40,"")</f>
        <v/>
      </c>
      <c r="L40" s="19" t="str">
        <f>IF(AND(A40&lt;&gt;0,D40&lt;&gt;"",E40&lt;&gt;"",I40&lt;&gt;""),IF(INDEX(Factors!B:B,MATCH(E40,Factors!A:A,0))="Time",IFERROR(INT(INDEX('Scoring Coefficients'!$D$2:$D$36,MATCH(LEFT(D40)&amp;INDEX(Factors!C:C,MATCH(E40,Factors!A:A,0)),'Scoring Coefficients'!$A$2:$A$36,0))*((INDEX('Scoring Coefficients'!$E$2:$E$36,MATCH(LEFT(D40)&amp;INDEX(Factors!C:C,MATCH(E40,Factors!A:A,0)),'Scoring Coefficients'!$A$2:$A$36,0))-ROUNDUP($K40,2))^INDEX('Scoring Coefficients'!$F$2:$F$36,MATCH(LEFT(D40)&amp;INDEX(Factors!C:C,MATCH(E40,Factors!A:A,0)),'Scoring Coefficients'!$A$2:$A$36,0)))),0),IF(INDEX(Factors!B:B,MATCH(E40,Factors!A:A,0))="Jump",IFERROR(INT(INDEX('Scoring Coefficients'!$D$2:$D$36,MATCH(LEFT(D40)&amp;INDEX(Factors!C:C,MATCH(E40,Factors!A:A,0)),'Scoring Coefficients'!$A$2:$A$36,0))*((INT(ROUNDDOWN($K40,2)*100)-INDEX('Scoring Coefficients'!$E$2:$E$36,MATCH(LEFT(D40)&amp;INDEX(Factors!C:C,MATCH(E40,Factors!A:A,0)),'Scoring Coefficients'!$A$2:$A$36,0)))^INDEX('Scoring Coefficients'!$F$2:$F$36,MATCH(LEFT(D40)&amp;INDEX(Factors!C:C,MATCH(E40,Factors!A:A,0)),'Scoring Coefficients'!$A$2:$A$36,0)))),0),IFERROR(INT(INDEX('Scoring Coefficients'!$D$2:$D$36,MATCH(LEFT(D40)&amp;INDEX(Factors!C:C,MATCH(E40,Factors!A:A,0)),'Scoring Coefficients'!$A$2:$A$36,0))*((ROUNDDOWN($K40,2)-INDEX('Scoring Coefficients'!$E$2:$E$36,MATCH(LEFT(D40)&amp;INDEX(Factors!C:C,MATCH(E40,Factors!A:A,0)),'Scoring Coefficients'!$A$2:$A$36,0)))^INDEX('Scoring Coefficients'!$F$2:$F$36,MATCH(LEFT(D40)&amp;INDEX(Factors!C:C,MATCH(E40,Factors!A:A,0)),'Scoring Coefficients'!$A$2:$A$36,0)))),0))),"")</f>
        <v/>
      </c>
    </row>
    <row r="41" spans="1:12" x14ac:dyDescent="0.2">
      <c r="A41" s="18">
        <v>56</v>
      </c>
      <c r="B41" s="17"/>
      <c r="C41" s="17"/>
      <c r="D41" s="17" t="s">
        <v>228</v>
      </c>
      <c r="E41" s="17" t="s">
        <v>60</v>
      </c>
      <c r="F41" s="7" t="s">
        <v>274</v>
      </c>
      <c r="G41" s="12">
        <f>IF(AND(A41&lt;&gt;0,D41&lt;&gt;"",E41&lt;&gt;"",I41&lt;&gt;""),IF(INDEX(Factors!B:B,MATCH(E41,Factors!A:A,0))="Time",INDEX(Standard!C:C,MATCH(LEFT(D41)&amp;INDEX(Factors!C:C,MATCH(E41,Factors!A:A,0)),Standard!A:A,0))/(I41*INDEX(Factors!$D$2:$FI$31,MATCH(INDEX(Factors!C:C,MATCH(E41,Factors!A:A,0)),Factors!$C$2:$C$31,0),MATCH(LEFT(D41)&amp;IF($A41&lt;30,30,FLOOR($A41,1)),Factors!$D$1:$FI$1,0))),(I41*INDEX(Factors!$D$2:$FI$31,MATCH(INDEX(Factors!C:C,MATCH(E41,Factors!A:A,0)),Factors!$C$2:$C$31,0),MATCH(LEFT(D41)&amp;IF($A41&lt;30,30,FLOOR($A41,1)),Factors!$D$1:$FI$1,0)))/INDEX(Standard!C:C,MATCH(LEFT(D41)&amp;INDEX(Factors!C:C,MATCH(E41,Factors!A:A,0)),Standard!A:A,0))),"")</f>
        <v>0.82598955331198032</v>
      </c>
      <c r="H41" s="12">
        <f>IF(AND(A41&lt;&gt;0,D41&lt;&gt;"",E41&lt;&gt;"",I41&lt;&gt;""),IF(INDEX(Factors!B:B,MATCH(E41,Factors!A:A,0))="Time",INDEX(Standard!C:C,MATCH(LEFT(D41)&amp;INDEX(Factors!C:C,MATCH(E41,Factors!A:A,0)),Standard!A:A,0))/(INDEX(Factors!$D$2:$FI$31,MATCH(INDEX(Factors!C:C,MATCH(E41,Factors!A:A,0)),Factors!$C$2:$C$31,0),MATCH(LEFT(D41)&amp;IF($A41&lt;30,30,(FLOOR($A41/5,1)*5)),Factors!$D$1:$FI$1,0))*I41),(INDEX(Factors!$D$2:$FI$31,MATCH(INDEX(Factors!C:C,MATCH(E41,Factors!A:A,0)),Factors!$C$2:$C$31,0),MATCH(LEFT(D41)&amp;IF($A41&lt;30,30,(FLOOR($A41/5,1)*5)),Factors!$D$1:$FI$1,0))*I41)/INDEX(Standard!C:C,MATCH(LEFT(D41)&amp;INDEX(Factors!C:C,MATCH(E41,Factors!A:A,0)),Standard!A:A,0))),"")</f>
        <v>0.81997192038603584</v>
      </c>
      <c r="I41" s="13">
        <f t="shared" si="1"/>
        <v>9.5</v>
      </c>
      <c r="J41" s="14">
        <f>IF(AND(A41&lt;&gt;0,D41&lt;&gt;"",E41&lt;&gt;"",I41&lt;&gt;""),INDEX(Factors!$D$2:$FI$31,MATCH(INDEX(Factors!C:C,MATCH(E41,Factors!A:A,0)),Factors!$C$2:$C$31,0),MATCH(LEFT(D41)&amp;IF($A41&lt;30,30,FLOOR($A41,1)),Factors!$D$1:$FI$1,0))*I41,"")</f>
        <v>8.4141500000000011</v>
      </c>
      <c r="K41" s="14">
        <f>IF(AND(A41&lt;&gt;0,D41&lt;&gt;"",E41&lt;&gt;"",I41&lt;&gt;""),INDEX(Factors!$D$2:$FI$31,MATCH(INDEX(Factors!C:C,MATCH(E41,Factors!A:A,0)),Factors!$C$2:$C$31,0),MATCH(LEFT(D41)&amp;IF($A41&lt;30,30,(FLOOR($A41/5,1)*5)),Factors!$D$1:$FI$1,0))*I41,"")</f>
        <v>8.4758999999999993</v>
      </c>
      <c r="L41" s="19">
        <f>IF(AND(A41&lt;&gt;0,D41&lt;&gt;"",E41&lt;&gt;"",I41&lt;&gt;""),IF(INDEX(Factors!B:B,MATCH(E41,Factors!A:A,0))="Time",IFERROR(INT(INDEX('Scoring Coefficients'!$D$2:$D$36,MATCH(LEFT(D41)&amp;INDEX(Factors!C:C,MATCH(E41,Factors!A:A,0)),'Scoring Coefficients'!$A$2:$A$36,0))*((INDEX('Scoring Coefficients'!$E$2:$E$36,MATCH(LEFT(D41)&amp;INDEX(Factors!C:C,MATCH(E41,Factors!A:A,0)),'Scoring Coefficients'!$A$2:$A$36,0))-ROUNDUP($K41,2))^INDEX('Scoring Coefficients'!$F$2:$F$36,MATCH(LEFT(D41)&amp;INDEX(Factors!C:C,MATCH(E41,Factors!A:A,0)),'Scoring Coefficients'!$A$2:$A$36,0)))),0),IF(INDEX(Factors!B:B,MATCH(E41,Factors!A:A,0))="Jump",IFERROR(INT(INDEX('Scoring Coefficients'!$D$2:$D$36,MATCH(LEFT(D41)&amp;INDEX(Factors!C:C,MATCH(E41,Factors!A:A,0)),'Scoring Coefficients'!$A$2:$A$36,0))*((INT(ROUNDDOWN($K41,2)*100)-INDEX('Scoring Coefficients'!$E$2:$E$36,MATCH(LEFT(D41)&amp;INDEX(Factors!C:C,MATCH(E41,Factors!A:A,0)),'Scoring Coefficients'!$A$2:$A$36,0)))^INDEX('Scoring Coefficients'!$F$2:$F$36,MATCH(LEFT(D41)&amp;INDEX(Factors!C:C,MATCH(E41,Factors!A:A,0)),'Scoring Coefficients'!$A$2:$A$36,0)))),0),IFERROR(INT(INDEX('Scoring Coefficients'!$D$2:$D$36,MATCH(LEFT(D41)&amp;INDEX(Factors!C:C,MATCH(E41,Factors!A:A,0)),'Scoring Coefficients'!$A$2:$A$36,0))*((ROUNDDOWN($K41,2)-INDEX('Scoring Coefficients'!$E$2:$E$36,MATCH(LEFT(D41)&amp;INDEX(Factors!C:C,MATCH(E41,Factors!A:A,0)),'Scoring Coefficients'!$A$2:$A$36,0)))^INDEX('Scoring Coefficients'!$F$2:$F$36,MATCH(LEFT(D41)&amp;INDEX(Factors!C:C,MATCH(E41,Factors!A:A,0)),'Scoring Coefficients'!$A$2:$A$36,0)))),0))),"")</f>
        <v>706</v>
      </c>
    </row>
    <row r="42" spans="1:12" x14ac:dyDescent="0.2">
      <c r="A42" s="18">
        <v>62</v>
      </c>
      <c r="B42" s="17"/>
      <c r="C42" s="17"/>
      <c r="D42" s="17" t="s">
        <v>228</v>
      </c>
      <c r="E42" s="17" t="s">
        <v>24</v>
      </c>
      <c r="F42" s="7" t="s">
        <v>273</v>
      </c>
      <c r="G42" s="12">
        <f>IF(AND(A42&lt;&gt;0,D42&lt;&gt;"",E42&lt;&gt;"",I42&lt;&gt;""),IF(INDEX(Factors!B:B,MATCH(E42,Factors!A:A,0))="Time",INDEX(Standard!C:C,MATCH(LEFT(D42)&amp;INDEX(Factors!C:C,MATCH(E42,Factors!A:A,0)),Standard!A:A,0))/(I42*INDEX(Factors!$D$2:$FI$31,MATCH(INDEX(Factors!C:C,MATCH(E42,Factors!A:A,0)),Factors!$C$2:$C$31,0),MATCH(LEFT(D42)&amp;IF($A42&lt;30,30,FLOOR($A42,1)),Factors!$D$1:$FI$1,0))),(I42*INDEX(Factors!$D$2:$FI$31,MATCH(INDEX(Factors!C:C,MATCH(E42,Factors!A:A,0)),Factors!$C$2:$C$31,0),MATCH(LEFT(D42)&amp;IF($A42&lt;30,30,FLOOR($A42,1)),Factors!$D$1:$FI$1,0)))/INDEX(Standard!C:C,MATCH(LEFT(D42)&amp;INDEX(Factors!C:C,MATCH(E42,Factors!A:A,0)),Standard!A:A,0))),"")</f>
        <v>0.95781498955990563</v>
      </c>
      <c r="H42" s="12">
        <f>IF(AND(A42&lt;&gt;0,D42&lt;&gt;"",E42&lt;&gt;"",I42&lt;&gt;""),IF(INDEX(Factors!B:B,MATCH(E42,Factors!A:A,0))="Time",INDEX(Standard!C:C,MATCH(LEFT(D42)&amp;INDEX(Factors!C:C,MATCH(E42,Factors!A:A,0)),Standard!A:A,0))/(INDEX(Factors!$D$2:$FI$31,MATCH(INDEX(Factors!C:C,MATCH(E42,Factors!A:A,0)),Factors!$C$2:$C$31,0),MATCH(LEFT(D42)&amp;IF($A42&lt;30,30,(FLOOR($A42/5,1)*5)),Factors!$D$1:$FI$1,0))*I42),(INDEX(Factors!$D$2:$FI$31,MATCH(INDEX(Factors!C:C,MATCH(E42,Factors!A:A,0)),Factors!$C$2:$C$31,0),MATCH(LEFT(D42)&amp;IF($A42&lt;30,30,(FLOOR($A42/5,1)*5)),Factors!$D$1:$FI$1,0))*I42)/INDEX(Standard!C:C,MATCH(LEFT(D42)&amp;INDEX(Factors!C:C,MATCH(E42,Factors!A:A,0)),Standard!A:A,0))),"")</f>
        <v>0.9412154759606004</v>
      </c>
      <c r="I42" s="13">
        <f t="shared" si="1"/>
        <v>27.53</v>
      </c>
      <c r="J42" s="14">
        <f>IF(AND(A42&lt;&gt;0,D42&lt;&gt;"",E42&lt;&gt;"",I42&lt;&gt;""),INDEX(Factors!$D$2:$FI$31,MATCH(INDEX(Factors!C:C,MATCH(E42,Factors!A:A,0)),Factors!$C$2:$C$31,0),MATCH(LEFT(D42)&amp;IF($A42&lt;30,30,FLOOR($A42,1)),Factors!$D$1:$FI$1,0))*I42,"")</f>
        <v>22.478245000000001</v>
      </c>
      <c r="K42" s="14">
        <f>IF(AND(A42&lt;&gt;0,D42&lt;&gt;"",E42&lt;&gt;"",I42&lt;&gt;""),INDEX(Factors!$D$2:$FI$31,MATCH(INDEX(Factors!C:C,MATCH(E42,Factors!A:A,0)),Factors!$C$2:$C$31,0),MATCH(LEFT(D42)&amp;IF($A42&lt;30,30,(FLOOR($A42/5,1)*5)),Factors!$D$1:$FI$1,0))*I42,"")</f>
        <v>22.874677000000002</v>
      </c>
      <c r="L42" s="19">
        <f>IF(AND(A42&lt;&gt;0,D42&lt;&gt;"",E42&lt;&gt;"",I42&lt;&gt;""),IF(INDEX(Factors!B:B,MATCH(E42,Factors!A:A,0))="Time",IFERROR(INT(INDEX('Scoring Coefficients'!$D$2:$D$36,MATCH(LEFT(D42)&amp;INDEX(Factors!C:C,MATCH(E42,Factors!A:A,0)),'Scoring Coefficients'!$A$2:$A$36,0))*((INDEX('Scoring Coefficients'!$E$2:$E$36,MATCH(LEFT(D42)&amp;INDEX(Factors!C:C,MATCH(E42,Factors!A:A,0)),'Scoring Coefficients'!$A$2:$A$36,0))-ROUNDUP($K42,2))^INDEX('Scoring Coefficients'!$F$2:$F$36,MATCH(LEFT(D42)&amp;INDEX(Factors!C:C,MATCH(E42,Factors!A:A,0)),'Scoring Coefficients'!$A$2:$A$36,0)))),0),IF(INDEX(Factors!B:B,MATCH(E42,Factors!A:A,0))="Jump",IFERROR(INT(INDEX('Scoring Coefficients'!$D$2:$D$36,MATCH(LEFT(D42)&amp;INDEX(Factors!C:C,MATCH(E42,Factors!A:A,0)),'Scoring Coefficients'!$A$2:$A$36,0))*((INT(ROUNDDOWN($K42,2)*100)-INDEX('Scoring Coefficients'!$E$2:$E$36,MATCH(LEFT(D42)&amp;INDEX(Factors!C:C,MATCH(E42,Factors!A:A,0)),'Scoring Coefficients'!$A$2:$A$36,0)))^INDEX('Scoring Coefficients'!$F$2:$F$36,MATCH(LEFT(D42)&amp;INDEX(Factors!C:C,MATCH(E42,Factors!A:A,0)),'Scoring Coefficients'!$A$2:$A$36,0)))),0),IFERROR(INT(INDEX('Scoring Coefficients'!$D$2:$D$36,MATCH(LEFT(D42)&amp;INDEX(Factors!C:C,MATCH(E42,Factors!A:A,0)),'Scoring Coefficients'!$A$2:$A$36,0))*((ROUNDDOWN($K42,2)-INDEX('Scoring Coefficients'!$E$2:$E$36,MATCH(LEFT(D42)&amp;INDEX(Factors!C:C,MATCH(E42,Factors!A:A,0)),'Scoring Coefficients'!$A$2:$A$36,0)))^INDEX('Scoring Coefficients'!$F$2:$F$36,MATCH(LEFT(D42)&amp;INDEX(Factors!C:C,MATCH(E42,Factors!A:A,0)),'Scoring Coefficients'!$A$2:$A$36,0)))),0))),"")</f>
        <v>1091</v>
      </c>
    </row>
    <row r="43" spans="1:12" x14ac:dyDescent="0.2">
      <c r="A43" s="18">
        <v>40</v>
      </c>
      <c r="B43" s="17"/>
      <c r="C43" s="17">
        <f>311.93/4</f>
        <v>77.982500000000002</v>
      </c>
      <c r="D43" s="17" t="s">
        <v>228</v>
      </c>
      <c r="E43" s="17" t="s">
        <v>217</v>
      </c>
      <c r="F43" s="7" t="s">
        <v>270</v>
      </c>
      <c r="G43" s="12">
        <f>IF(AND(A43&lt;&gt;0,D43&lt;&gt;"",E43&lt;&gt;"",I43&lt;&gt;""),IF(INDEX(Factors!B:B,MATCH(E43,Factors!A:A,0))="Time",INDEX(Standard!C:C,MATCH(LEFT(D43)&amp;INDEX(Factors!C:C,MATCH(E43,Factors!A:A,0)),Standard!A:A,0))/(I43*INDEX(Factors!$D$2:$FI$31,MATCH(INDEX(Factors!C:C,MATCH(E43,Factors!A:A,0)),Factors!$C$2:$C$31,0),MATCH(LEFT(D43)&amp;IF($A43&lt;30,30,FLOOR($A43,1)),Factors!$D$1:$FI$1,0))),(I43*INDEX(Factors!$D$2:$FI$31,MATCH(INDEX(Factors!C:C,MATCH(E43,Factors!A:A,0)),Factors!$C$2:$C$31,0),MATCH(LEFT(D43)&amp;IF($A43&lt;30,30,FLOOR($A43,1)),Factors!$D$1:$FI$1,0)))/INDEX(Standard!C:C,MATCH(LEFT(D43)&amp;INDEX(Factors!C:C,MATCH(E43,Factors!A:A,0)),Standard!A:A,0))),"")</f>
        <v>127.98357031250001</v>
      </c>
      <c r="H43" s="12">
        <f>IF(AND(A43&lt;&gt;0,D43&lt;&gt;"",E43&lt;&gt;"",I43&lt;&gt;""),IF(INDEX(Factors!B:B,MATCH(E43,Factors!A:A,0))="Time",INDEX(Standard!C:C,MATCH(LEFT(D43)&amp;INDEX(Factors!C:C,MATCH(E43,Factors!A:A,0)),Standard!A:A,0))/(INDEX(Factors!$D$2:$FI$31,MATCH(INDEX(Factors!C:C,MATCH(E43,Factors!A:A,0)),Factors!$C$2:$C$31,0),MATCH(LEFT(D43)&amp;IF($A43&lt;30,30,(FLOOR($A43/5,1)*5)),Factors!$D$1:$FI$1,0))*I43),(INDEX(Factors!$D$2:$FI$31,MATCH(INDEX(Factors!C:C,MATCH(E43,Factors!A:A,0)),Factors!$C$2:$C$31,0),MATCH(LEFT(D43)&amp;IF($A43&lt;30,30,(FLOOR($A43/5,1)*5)),Factors!$D$1:$FI$1,0))*I43)/INDEX(Standard!C:C,MATCH(LEFT(D43)&amp;INDEX(Factors!C:C,MATCH(E43,Factors!A:A,0)),Standard!A:A,0))),"")</f>
        <v>127.98357031250001</v>
      </c>
      <c r="I43" s="13">
        <f t="shared" si="1"/>
        <v>2929</v>
      </c>
      <c r="J43" s="14">
        <f>IF(AND(A43&lt;&gt;0,D43&lt;&gt;"",E43&lt;&gt;"",I43&lt;&gt;""),INDEX(Factors!$D$2:$FI$31,MATCH(INDEX(Factors!C:C,MATCH(E43,Factors!A:A,0)),Factors!$C$2:$C$31,0),MATCH(LEFT(D43)&amp;IF($A43&lt;30,30,FLOOR($A43,1)),Factors!$D$1:$FI$1,0))*I43,"")</f>
        <v>3276.3794000000003</v>
      </c>
      <c r="K43" s="14">
        <f>IF(AND(A43&lt;&gt;0,D43&lt;&gt;"",E43&lt;&gt;"",I43&lt;&gt;""),INDEX(Factors!$D$2:$FI$31,MATCH(INDEX(Factors!C:C,MATCH(E43,Factors!A:A,0)),Factors!$C$2:$C$31,0),MATCH(LEFT(D43)&amp;IF($A43&lt;30,30,(FLOOR($A43/5,1)*5)),Factors!$D$1:$FI$1,0))*I43,"")</f>
        <v>3276.3794000000003</v>
      </c>
      <c r="L43" s="19">
        <f>IF(AND(A43&lt;&gt;0,D43&lt;&gt;"",E43&lt;&gt;"",I43&lt;&gt;""),IF(INDEX(Factors!B:B,MATCH(E43,Factors!A:A,0))="Time",IFERROR(INT(INDEX('Scoring Coefficients'!$D$2:$D$36,MATCH(LEFT(D43)&amp;INDEX(Factors!C:C,MATCH(E43,Factors!A:A,0)),'Scoring Coefficients'!$A$2:$A$36,0))*((INDEX('Scoring Coefficients'!$E$2:$E$36,MATCH(LEFT(D43)&amp;INDEX(Factors!C:C,MATCH(E43,Factors!A:A,0)),'Scoring Coefficients'!$A$2:$A$36,0))-ROUNDUP($K43,2))^INDEX('Scoring Coefficients'!$F$2:$F$36,MATCH(LEFT(D43)&amp;INDEX(Factors!C:C,MATCH(E43,Factors!A:A,0)),'Scoring Coefficients'!$A$2:$A$36,0)))),0),IF(INDEX(Factors!B:B,MATCH(E43,Factors!A:A,0))="Jump",IFERROR(INT(INDEX('Scoring Coefficients'!$D$2:$D$36,MATCH(LEFT(D43)&amp;INDEX(Factors!C:C,MATCH(E43,Factors!A:A,0)),'Scoring Coefficients'!$A$2:$A$36,0))*((INT(ROUNDDOWN($K43,2)*100)-INDEX('Scoring Coefficients'!$E$2:$E$36,MATCH(LEFT(D43)&amp;INDEX(Factors!C:C,MATCH(E43,Factors!A:A,0)),'Scoring Coefficients'!$A$2:$A$36,0)))^INDEX('Scoring Coefficients'!$F$2:$F$36,MATCH(LEFT(D43)&amp;INDEX(Factors!C:C,MATCH(E43,Factors!A:A,0)),'Scoring Coefficients'!$A$2:$A$36,0)))),0),IFERROR(INT(INDEX('Scoring Coefficients'!$D$2:$D$36,MATCH(LEFT(D43)&amp;INDEX(Factors!C:C,MATCH(E43,Factors!A:A,0)),'Scoring Coefficients'!$A$2:$A$36,0))*((ROUNDDOWN($K43,2)-INDEX('Scoring Coefficients'!$E$2:$E$36,MATCH(LEFT(D43)&amp;INDEX(Factors!C:C,MATCH(E43,Factors!A:A,0)),'Scoring Coefficients'!$A$2:$A$36,0)))^INDEX('Scoring Coefficients'!$F$2:$F$36,MATCH(LEFT(D43)&amp;INDEX(Factors!C:C,MATCH(E43,Factors!A:A,0)),'Scoring Coefficients'!$A$2:$A$36,0)))),0))),"")</f>
        <v>217249</v>
      </c>
    </row>
    <row r="44" spans="1:12" x14ac:dyDescent="0.2">
      <c r="A44" s="18">
        <v>47</v>
      </c>
      <c r="B44" s="17"/>
      <c r="C44" s="17"/>
      <c r="D44" s="17" t="s">
        <v>229</v>
      </c>
      <c r="E44" s="17" t="s">
        <v>210</v>
      </c>
      <c r="F44" s="7" t="s">
        <v>272</v>
      </c>
      <c r="G44" s="12">
        <f>IF(AND(A44&lt;&gt;0,D44&lt;&gt;"",E44&lt;&gt;"",I44&lt;&gt;""),IF(INDEX(Factors!B:B,MATCH(E44,Factors!A:A,0))="Time",INDEX(Standard!C:C,MATCH(LEFT(D44)&amp;INDEX(Factors!C:C,MATCH(E44,Factors!A:A,0)),Standard!A:A,0))/(I44*INDEX(Factors!$D$2:$FI$31,MATCH(INDEX(Factors!C:C,MATCH(E44,Factors!A:A,0)),Factors!$C$2:$C$31,0),MATCH(LEFT(D44)&amp;IF($A44&lt;30,30,FLOOR($A44,1)),Factors!$D$1:$FI$1,0))),(I44*INDEX(Factors!$D$2:$FI$31,MATCH(INDEX(Factors!C:C,MATCH(E44,Factors!A:A,0)),Factors!$C$2:$C$31,0),MATCH(LEFT(D44)&amp;IF($A44&lt;30,30,FLOOR($A44,1)),Factors!$D$1:$FI$1,0)))/INDEX(Standard!C:C,MATCH(LEFT(D44)&amp;INDEX(Factors!C:C,MATCH(E44,Factors!A:A,0)),Standard!A:A,0))),"")</f>
        <v>0.98630452342487873</v>
      </c>
      <c r="H44" s="12">
        <f>IF(AND(A44&lt;&gt;0,D44&lt;&gt;"",E44&lt;&gt;"",I44&lt;&gt;""),IF(INDEX(Factors!B:B,MATCH(E44,Factors!A:A,0))="Time",INDEX(Standard!C:C,MATCH(LEFT(D44)&amp;INDEX(Factors!C:C,MATCH(E44,Factors!A:A,0)),Standard!A:A,0))/(INDEX(Factors!$D$2:$FI$31,MATCH(INDEX(Factors!C:C,MATCH(E44,Factors!A:A,0)),Factors!$C$2:$C$31,0),MATCH(LEFT(D44)&amp;IF($A44&lt;30,30,(FLOOR($A44/5,1)*5)),Factors!$D$1:$FI$1,0))*I44),(INDEX(Factors!$D$2:$FI$31,MATCH(INDEX(Factors!C:C,MATCH(E44,Factors!A:A,0)),Factors!$C$2:$C$31,0),MATCH(LEFT(D44)&amp;IF($A44&lt;30,30,(FLOOR($A44/5,1)*5)),Factors!$D$1:$FI$1,0))*I44)/INDEX(Standard!C:C,MATCH(LEFT(D44)&amp;INDEX(Factors!C:C,MATCH(E44,Factors!A:A,0)),Standard!A:A,0))),"")</f>
        <v>0.96272617124394178</v>
      </c>
      <c r="I44" s="13">
        <f t="shared" si="1"/>
        <v>5.25</v>
      </c>
      <c r="J44" s="14">
        <f>IF(AND(A44&lt;&gt;0,D44&lt;&gt;"",E44&lt;&gt;"",I44&lt;&gt;""),INDEX(Factors!$D$2:$FI$31,MATCH(INDEX(Factors!C:C,MATCH(E44,Factors!A:A,0)),Factors!$C$2:$C$31,0),MATCH(LEFT(D44)&amp;IF($A44&lt;30,30,FLOOR($A44,1)),Factors!$D$1:$FI$1,0))*I44,"")</f>
        <v>6.1052249999999999</v>
      </c>
      <c r="K44" s="14">
        <f>IF(AND(A44&lt;&gt;0,D44&lt;&gt;"",E44&lt;&gt;"",I44&lt;&gt;""),INDEX(Factors!$D$2:$FI$31,MATCH(INDEX(Factors!C:C,MATCH(E44,Factors!A:A,0)),Factors!$C$2:$C$31,0),MATCH(LEFT(D44)&amp;IF($A44&lt;30,30,(FLOOR($A44/5,1)*5)),Factors!$D$1:$FI$1,0))*I44,"")</f>
        <v>5.9592749999999999</v>
      </c>
      <c r="L44" s="19">
        <f>IF(AND(A44&lt;&gt;0,D44&lt;&gt;"",E44&lt;&gt;"",I44&lt;&gt;""),IF(INDEX(Factors!B:B,MATCH(E44,Factors!A:A,0))="Time",IFERROR(INT(INDEX('Scoring Coefficients'!$D$2:$D$36,MATCH(LEFT(D44)&amp;INDEX(Factors!C:C,MATCH(E44,Factors!A:A,0)),'Scoring Coefficients'!$A$2:$A$36,0))*((INDEX('Scoring Coefficients'!$E$2:$E$36,MATCH(LEFT(D44)&amp;INDEX(Factors!C:C,MATCH(E44,Factors!A:A,0)),'Scoring Coefficients'!$A$2:$A$36,0))-ROUNDUP($K44,2))^INDEX('Scoring Coefficients'!$F$2:$F$36,MATCH(LEFT(D44)&amp;INDEX(Factors!C:C,MATCH(E44,Factors!A:A,0)),'Scoring Coefficients'!$A$2:$A$36,0)))),0),IF(INDEX(Factors!B:B,MATCH(E44,Factors!A:A,0))="Jump",IFERROR(INT(INDEX('Scoring Coefficients'!$D$2:$D$36,MATCH(LEFT(D44)&amp;INDEX(Factors!C:C,MATCH(E44,Factors!A:A,0)),'Scoring Coefficients'!$A$2:$A$36,0))*((INT(ROUNDDOWN($K44,2)*100)-INDEX('Scoring Coefficients'!$E$2:$E$36,MATCH(LEFT(D44)&amp;INDEX(Factors!C:C,MATCH(E44,Factors!A:A,0)),'Scoring Coefficients'!$A$2:$A$36,0)))^INDEX('Scoring Coefficients'!$F$2:$F$36,MATCH(LEFT(D44)&amp;INDEX(Factors!C:C,MATCH(E44,Factors!A:A,0)),'Scoring Coefficients'!$A$2:$A$36,0)))),0),IFERROR(INT(INDEX('Scoring Coefficients'!$D$2:$D$36,MATCH(LEFT(D44)&amp;INDEX(Factors!C:C,MATCH(E44,Factors!A:A,0)),'Scoring Coefficients'!$A$2:$A$36,0))*((ROUNDDOWN($K44,2)-INDEX('Scoring Coefficients'!$E$2:$E$36,MATCH(LEFT(D44)&amp;INDEX(Factors!C:C,MATCH(E44,Factors!A:A,0)),'Scoring Coefficients'!$A$2:$A$36,0)))^INDEX('Scoring Coefficients'!$F$2:$F$36,MATCH(LEFT(D44)&amp;INDEX(Factors!C:C,MATCH(E44,Factors!A:A,0)),'Scoring Coefficients'!$A$2:$A$36,0)))),0))),"")</f>
        <v>1214</v>
      </c>
    </row>
    <row r="45" spans="1:12" x14ac:dyDescent="0.2">
      <c r="A45" s="18">
        <v>60</v>
      </c>
      <c r="B45" s="17"/>
      <c r="C45" s="17">
        <f>48.53/4</f>
        <v>12.1325</v>
      </c>
      <c r="D45" s="17" t="s">
        <v>229</v>
      </c>
      <c r="E45" s="17" t="s">
        <v>26</v>
      </c>
      <c r="F45" s="7" t="s">
        <v>271</v>
      </c>
      <c r="G45" s="12">
        <f>IF(AND(A45&lt;&gt;0,D45&lt;&gt;"",E45&lt;&gt;"",I45&lt;&gt;""),IF(INDEX(Factors!B:B,MATCH(E45,Factors!A:A,0))="Time",INDEX(Standard!C:C,MATCH(LEFT(D45)&amp;INDEX(Factors!C:C,MATCH(E45,Factors!A:A,0)),Standard!A:A,0))/(I45*INDEX(Factors!$D$2:$FI$31,MATCH(INDEX(Factors!C:C,MATCH(E45,Factors!A:A,0)),Factors!$C$2:$C$31,0),MATCH(LEFT(D45)&amp;IF($A45&lt;30,30,FLOOR($A45,1)),Factors!$D$1:$FI$1,0))),(I45*INDEX(Factors!$D$2:$FI$31,MATCH(INDEX(Factors!C:C,MATCH(E45,Factors!A:A,0)),Factors!$C$2:$C$31,0),MATCH(LEFT(D45)&amp;IF($A45&lt;30,30,FLOOR($A45,1)),Factors!$D$1:$FI$1,0)))/INDEX(Standard!C:C,MATCH(LEFT(D45)&amp;INDEX(Factors!C:C,MATCH(E45,Factors!A:A,0)),Standard!A:A,0))),"")</f>
        <v>0.93697640452811937</v>
      </c>
      <c r="H45" s="12">
        <f>IF(AND(A45&lt;&gt;0,D45&lt;&gt;"",E45&lt;&gt;"",I45&lt;&gt;""),IF(INDEX(Factors!B:B,MATCH(E45,Factors!A:A,0))="Time",INDEX(Standard!C:C,MATCH(LEFT(D45)&amp;INDEX(Factors!C:C,MATCH(E45,Factors!A:A,0)),Standard!A:A,0))/(INDEX(Factors!$D$2:$FI$31,MATCH(INDEX(Factors!C:C,MATCH(E45,Factors!A:A,0)),Factors!$C$2:$C$31,0),MATCH(LEFT(D45)&amp;IF($A45&lt;30,30,(FLOOR($A45/5,1)*5)),Factors!$D$1:$FI$1,0))*I45),(INDEX(Factors!$D$2:$FI$31,MATCH(INDEX(Factors!C:C,MATCH(E45,Factors!A:A,0)),Factors!$C$2:$C$31,0),MATCH(LEFT(D45)&amp;IF($A45&lt;30,30,(FLOOR($A45/5,1)*5)),Factors!$D$1:$FI$1,0))*I45)/INDEX(Standard!C:C,MATCH(LEFT(D45)&amp;INDEX(Factors!C:C,MATCH(E45,Factors!A:A,0)),Standard!A:A,0))),"")</f>
        <v>0.93697640452811937</v>
      </c>
      <c r="I45" s="13">
        <f t="shared" si="1"/>
        <v>12.13</v>
      </c>
      <c r="J45" s="14">
        <f>IF(AND(A45&lt;&gt;0,D45&lt;&gt;"",E45&lt;&gt;"",I45&lt;&gt;""),INDEX(Factors!$D$2:$FI$31,MATCH(INDEX(Factors!C:C,MATCH(E45,Factors!A:A,0)),Factors!$C$2:$C$31,0),MATCH(LEFT(D45)&amp;IF($A45&lt;30,30,FLOOR($A45,1)),Factors!$D$1:$FI$1,0))*I45,"")</f>
        <v>10.224377</v>
      </c>
      <c r="K45" s="14">
        <f>IF(AND(A45&lt;&gt;0,D45&lt;&gt;"",E45&lt;&gt;"",I45&lt;&gt;""),INDEX(Factors!$D$2:$FI$31,MATCH(INDEX(Factors!C:C,MATCH(E45,Factors!A:A,0)),Factors!$C$2:$C$31,0),MATCH(LEFT(D45)&amp;IF($A45&lt;30,30,(FLOOR($A45/5,1)*5)),Factors!$D$1:$FI$1,0))*I45,"")</f>
        <v>10.224377</v>
      </c>
      <c r="L45" s="19">
        <f>IF(AND(A45&lt;&gt;0,D45&lt;&gt;"",E45&lt;&gt;"",I45&lt;&gt;""),IF(INDEX(Factors!B:B,MATCH(E45,Factors!A:A,0))="Time",IFERROR(INT(INDEX('Scoring Coefficients'!$D$2:$D$36,MATCH(LEFT(D45)&amp;INDEX(Factors!C:C,MATCH(E45,Factors!A:A,0)),'Scoring Coefficients'!$A$2:$A$36,0))*((INDEX('Scoring Coefficients'!$E$2:$E$36,MATCH(LEFT(D45)&amp;INDEX(Factors!C:C,MATCH(E45,Factors!A:A,0)),'Scoring Coefficients'!$A$2:$A$36,0))-ROUNDUP($K45,2))^INDEX('Scoring Coefficients'!$F$2:$F$36,MATCH(LEFT(D45)&amp;INDEX(Factors!C:C,MATCH(E45,Factors!A:A,0)),'Scoring Coefficients'!$A$2:$A$36,0)))),0),IF(INDEX(Factors!B:B,MATCH(E45,Factors!A:A,0))="Jump",IFERROR(INT(INDEX('Scoring Coefficients'!$D$2:$D$36,MATCH(LEFT(D45)&amp;INDEX(Factors!C:C,MATCH(E45,Factors!A:A,0)),'Scoring Coefficients'!$A$2:$A$36,0))*((INT(ROUNDDOWN($K45,2)*100)-INDEX('Scoring Coefficients'!$E$2:$E$36,MATCH(LEFT(D45)&amp;INDEX(Factors!C:C,MATCH(E45,Factors!A:A,0)),'Scoring Coefficients'!$A$2:$A$36,0)))^INDEX('Scoring Coefficients'!$F$2:$F$36,MATCH(LEFT(D45)&amp;INDEX(Factors!C:C,MATCH(E45,Factors!A:A,0)),'Scoring Coefficients'!$A$2:$A$36,0)))),0),IFERROR(INT(INDEX('Scoring Coefficients'!$D$2:$D$36,MATCH(LEFT(D45)&amp;INDEX(Factors!C:C,MATCH(E45,Factors!A:A,0)),'Scoring Coefficients'!$A$2:$A$36,0))*((ROUNDDOWN($K45,2)-INDEX('Scoring Coefficients'!$E$2:$E$36,MATCH(LEFT(D45)&amp;INDEX(Factors!C:C,MATCH(E45,Factors!A:A,0)),'Scoring Coefficients'!$A$2:$A$36,0)))^INDEX('Scoring Coefficients'!$F$2:$F$36,MATCH(LEFT(D45)&amp;INDEX(Factors!C:C,MATCH(E45,Factors!A:A,0)),'Scoring Coefficients'!$A$2:$A$36,0)))),0))),"")</f>
        <v>1040</v>
      </c>
    </row>
    <row r="46" spans="1:12" x14ac:dyDescent="0.2">
      <c r="A46" s="18">
        <v>55</v>
      </c>
      <c r="B46" s="17"/>
      <c r="C46" s="17"/>
      <c r="D46" s="17" t="s">
        <v>228</v>
      </c>
      <c r="E46" s="17" t="s">
        <v>28</v>
      </c>
      <c r="F46" s="7" t="s">
        <v>264</v>
      </c>
      <c r="G46" s="12">
        <f>IF(AND(A46&lt;&gt;0,D46&lt;&gt;"",E46&lt;&gt;"",I46&lt;&gt;""),IF(INDEX(Factors!B:B,MATCH(E46,Factors!A:A,0))="Time",INDEX(Standard!C:C,MATCH(LEFT(D46)&amp;INDEX(Factors!C:C,MATCH(E46,Factors!A:A,0)),Standard!A:A,0))/(I46*INDEX(Factors!$D$2:$FI$31,MATCH(INDEX(Factors!C:C,MATCH(E46,Factors!A:A,0)),Factors!$C$2:$C$31,0),MATCH(LEFT(D46)&amp;IF($A46&lt;30,30,FLOOR($A46,1)),Factors!$D$1:$FI$1,0))),(I46*INDEX(Factors!$D$2:$FI$31,MATCH(INDEX(Factors!C:C,MATCH(E46,Factors!A:A,0)),Factors!$C$2:$C$31,0),MATCH(LEFT(D46)&amp;IF($A46&lt;30,30,FLOOR($A46,1)),Factors!$D$1:$FI$1,0)))/INDEX(Standard!C:C,MATCH(LEFT(D46)&amp;INDEX(Factors!C:C,MATCH(E46,Factors!A:A,0)),Standard!A:A,0))),"")</f>
        <v>0.97462379064171034</v>
      </c>
      <c r="H46" s="12">
        <f>IF(AND(A46&lt;&gt;0,D46&lt;&gt;"",E46&lt;&gt;"",I46&lt;&gt;""),IF(INDEX(Factors!B:B,MATCH(E46,Factors!A:A,0))="Time",INDEX(Standard!C:C,MATCH(LEFT(D46)&amp;INDEX(Factors!C:C,MATCH(E46,Factors!A:A,0)),Standard!A:A,0))/(INDEX(Factors!$D$2:$FI$31,MATCH(INDEX(Factors!C:C,MATCH(E46,Factors!A:A,0)),Factors!$C$2:$C$31,0),MATCH(LEFT(D46)&amp;IF($A46&lt;30,30,(FLOOR($A46/5,1)*5)),Factors!$D$1:$FI$1,0))*I46),(INDEX(Factors!$D$2:$FI$31,MATCH(INDEX(Factors!C:C,MATCH(E46,Factors!A:A,0)),Factors!$C$2:$C$31,0),MATCH(LEFT(D46)&amp;IF($A46&lt;30,30,(FLOOR($A46/5,1)*5)),Factors!$D$1:$FI$1,0))*I46)/INDEX(Standard!C:C,MATCH(LEFT(D46)&amp;INDEX(Factors!C:C,MATCH(E46,Factors!A:A,0)),Standard!A:A,0))),"")</f>
        <v>0.97462379064171034</v>
      </c>
      <c r="I46" s="13">
        <f t="shared" si="1"/>
        <v>283.58999999999997</v>
      </c>
      <c r="J46" s="14">
        <f>IF(AND(A46&lt;&gt;0,D46&lt;&gt;"",E46&lt;&gt;"",I46&lt;&gt;""),INDEX(Factors!$D$2:$FI$31,MATCH(INDEX(Factors!C:C,MATCH(E46,Factors!A:A,0)),Factors!$C$2:$C$31,0),MATCH(LEFT(D46)&amp;IF($A46&lt;30,30,FLOOR($A46,1)),Factors!$D$1:$FI$1,0))*I46,"")</f>
        <v>236.060316</v>
      </c>
      <c r="K46" s="14">
        <f>IF(AND(A46&lt;&gt;0,D46&lt;&gt;"",E46&lt;&gt;"",I46&lt;&gt;""),INDEX(Factors!$D$2:$FI$31,MATCH(INDEX(Factors!C:C,MATCH(E46,Factors!A:A,0)),Factors!$C$2:$C$31,0),MATCH(LEFT(D46)&amp;IF($A46&lt;30,30,(FLOOR($A46/5,1)*5)),Factors!$D$1:$FI$1,0))*I46,"")</f>
        <v>236.060316</v>
      </c>
      <c r="L46" s="19">
        <f>IF(AND(A46&lt;&gt;0,D46&lt;&gt;"",E46&lt;&gt;"",I46&lt;&gt;""),IF(INDEX(Factors!B:B,MATCH(E46,Factors!A:A,0))="Time",IFERROR(INT(INDEX('Scoring Coefficients'!$D$2:$D$36,MATCH(LEFT(D46)&amp;INDEX(Factors!C:C,MATCH(E46,Factors!A:A,0)),'Scoring Coefficients'!$A$2:$A$36,0))*((INDEX('Scoring Coefficients'!$E$2:$E$36,MATCH(LEFT(D46)&amp;INDEX(Factors!C:C,MATCH(E46,Factors!A:A,0)),'Scoring Coefficients'!$A$2:$A$36,0))-ROUNDUP($K46,2))^INDEX('Scoring Coefficients'!$F$2:$F$36,MATCH(LEFT(D46)&amp;INDEX(Factors!C:C,MATCH(E46,Factors!A:A,0)),'Scoring Coefficients'!$A$2:$A$36,0)))),0),IF(INDEX(Factors!B:B,MATCH(E46,Factors!A:A,0))="Jump",IFERROR(INT(INDEX('Scoring Coefficients'!$D$2:$D$36,MATCH(LEFT(D46)&amp;INDEX(Factors!C:C,MATCH(E46,Factors!A:A,0)),'Scoring Coefficients'!$A$2:$A$36,0))*((INT(ROUNDDOWN($K46,2)*100)-INDEX('Scoring Coefficients'!$E$2:$E$36,MATCH(LEFT(D46)&amp;INDEX(Factors!C:C,MATCH(E46,Factors!A:A,0)),'Scoring Coefficients'!$A$2:$A$36,0)))^INDEX('Scoring Coefficients'!$F$2:$F$36,MATCH(LEFT(D46)&amp;INDEX(Factors!C:C,MATCH(E46,Factors!A:A,0)),'Scoring Coefficients'!$A$2:$A$36,0)))),0),IFERROR(INT(INDEX('Scoring Coefficients'!$D$2:$D$36,MATCH(LEFT(D46)&amp;INDEX(Factors!C:C,MATCH(E46,Factors!A:A,0)),'Scoring Coefficients'!$A$2:$A$36,0))*((ROUNDDOWN($K46,2)-INDEX('Scoring Coefficients'!$E$2:$E$36,MATCH(LEFT(D46)&amp;INDEX(Factors!C:C,MATCH(E46,Factors!A:A,0)),'Scoring Coefficients'!$A$2:$A$36,0)))^INDEX('Scoring Coefficients'!$F$2:$F$36,MATCH(LEFT(D46)&amp;INDEX(Factors!C:C,MATCH(E46,Factors!A:A,0)),'Scoring Coefficients'!$A$2:$A$36,0)))),0))),"")</f>
        <v>1299</v>
      </c>
    </row>
    <row r="47" spans="1:12" x14ac:dyDescent="0.2">
      <c r="A47" s="18">
        <v>45</v>
      </c>
      <c r="B47" s="17"/>
      <c r="C47" s="17">
        <f>23*60</f>
        <v>1380</v>
      </c>
      <c r="D47" s="17" t="s">
        <v>228</v>
      </c>
      <c r="E47" s="17" t="s">
        <v>62</v>
      </c>
      <c r="F47" s="7" t="s">
        <v>266</v>
      </c>
      <c r="G47" s="12">
        <f>IF(AND(A47&lt;&gt;0,D47&lt;&gt;"",E47&lt;&gt;"",I47&lt;&gt;""),IF(INDEX(Factors!B:B,MATCH(E47,Factors!A:A,0))="Time",INDEX(Standard!C:C,MATCH(LEFT(D47)&amp;INDEX(Factors!C:C,MATCH(E47,Factors!A:A,0)),Standard!A:A,0))/(I47*INDEX(Factors!$D$2:$FI$31,MATCH(INDEX(Factors!C:C,MATCH(E47,Factors!A:A,0)),Factors!$C$2:$C$31,0),MATCH(LEFT(D47)&amp;IF($A47&lt;30,30,FLOOR($A47,1)),Factors!$D$1:$FI$1,0))),(I47*INDEX(Factors!$D$2:$FI$31,MATCH(INDEX(Factors!C:C,MATCH(E47,Factors!A:A,0)),Factors!$C$2:$C$31,0),MATCH(LEFT(D47)&amp;IF($A47&lt;30,30,FLOOR($A47,1)),Factors!$D$1:$FI$1,0)))/INDEX(Standard!C:C,MATCH(LEFT(D47)&amp;INDEX(Factors!C:C,MATCH(E47,Factors!A:A,0)),Standard!A:A,0))),"")</f>
        <v>0.88966464449458127</v>
      </c>
      <c r="H47" s="12">
        <f>IF(AND(A47&lt;&gt;0,D47&lt;&gt;"",E47&lt;&gt;"",I47&lt;&gt;""),IF(INDEX(Factors!B:B,MATCH(E47,Factors!A:A,0))="Time",INDEX(Standard!C:C,MATCH(LEFT(D47)&amp;INDEX(Factors!C:C,MATCH(E47,Factors!A:A,0)),Standard!A:A,0))/(INDEX(Factors!$D$2:$FI$31,MATCH(INDEX(Factors!C:C,MATCH(E47,Factors!A:A,0)),Factors!$C$2:$C$31,0),MATCH(LEFT(D47)&amp;IF($A47&lt;30,30,(FLOOR($A47/5,1)*5)),Factors!$D$1:$FI$1,0))*I47),(INDEX(Factors!$D$2:$FI$31,MATCH(INDEX(Factors!C:C,MATCH(E47,Factors!A:A,0)),Factors!$C$2:$C$31,0),MATCH(LEFT(D47)&amp;IF($A47&lt;30,30,(FLOOR($A47/5,1)*5)),Factors!$D$1:$FI$1,0))*I47)/INDEX(Standard!C:C,MATCH(LEFT(D47)&amp;INDEX(Factors!C:C,MATCH(E47,Factors!A:A,0)),Standard!A:A,0))),"")</f>
        <v>0.88966464449458127</v>
      </c>
      <c r="I47" s="13">
        <f t="shared" si="1"/>
        <v>1030</v>
      </c>
      <c r="J47" s="14">
        <f>IF(AND(A47&lt;&gt;0,D47&lt;&gt;"",E47&lt;&gt;"",I47&lt;&gt;""),INDEX(Factors!$D$2:$FI$31,MATCH(INDEX(Factors!C:C,MATCH(E47,Factors!A:A,0)),Factors!$C$2:$C$31,0),MATCH(LEFT(D47)&amp;IF($A47&lt;30,30,FLOOR($A47,1)),Factors!$D$1:$FI$1,0))*I47,"")</f>
        <v>951.61700000000008</v>
      </c>
      <c r="K47" s="14">
        <f>IF(AND(A47&lt;&gt;0,D47&lt;&gt;"",E47&lt;&gt;"",I47&lt;&gt;""),INDEX(Factors!$D$2:$FI$31,MATCH(INDEX(Factors!C:C,MATCH(E47,Factors!A:A,0)),Factors!$C$2:$C$31,0),MATCH(LEFT(D47)&amp;IF($A47&lt;30,30,(FLOOR($A47/5,1)*5)),Factors!$D$1:$FI$1,0))*I47,"")</f>
        <v>951.61700000000008</v>
      </c>
      <c r="L47" s="19">
        <f>IF(AND(A47&lt;&gt;0,D47&lt;&gt;"",E47&lt;&gt;"",I47&lt;&gt;""),IF(INDEX(Factors!B:B,MATCH(E47,Factors!A:A,0))="Time",IFERROR(INT(INDEX('Scoring Coefficients'!$D$2:$D$36,MATCH(LEFT(D47)&amp;INDEX(Factors!C:C,MATCH(E47,Factors!A:A,0)),'Scoring Coefficients'!$A$2:$A$36,0))*((INDEX('Scoring Coefficients'!$E$2:$E$36,MATCH(LEFT(D47)&amp;INDEX(Factors!C:C,MATCH(E47,Factors!A:A,0)),'Scoring Coefficients'!$A$2:$A$36,0))-ROUNDUP($K47,2))^INDEX('Scoring Coefficients'!$F$2:$F$36,MATCH(LEFT(D47)&amp;INDEX(Factors!C:C,MATCH(E47,Factors!A:A,0)),'Scoring Coefficients'!$A$2:$A$36,0)))),0),IF(INDEX(Factors!B:B,MATCH(E47,Factors!A:A,0))="Jump",IFERROR(INT(INDEX('Scoring Coefficients'!$D$2:$D$36,MATCH(LEFT(D47)&amp;INDEX(Factors!C:C,MATCH(E47,Factors!A:A,0)),'Scoring Coefficients'!$A$2:$A$36,0))*((INT(ROUNDDOWN($K47,2)*100)-INDEX('Scoring Coefficients'!$E$2:$E$36,MATCH(LEFT(D47)&amp;INDEX(Factors!C:C,MATCH(E47,Factors!A:A,0)),'Scoring Coefficients'!$A$2:$A$36,0)))^INDEX('Scoring Coefficients'!$F$2:$F$36,MATCH(LEFT(D47)&amp;INDEX(Factors!C:C,MATCH(E47,Factors!A:A,0)),'Scoring Coefficients'!$A$2:$A$36,0)))),0),IFERROR(INT(INDEX('Scoring Coefficients'!$D$2:$D$36,MATCH(LEFT(D47)&amp;INDEX(Factors!C:C,MATCH(E47,Factors!A:A,0)),'Scoring Coefficients'!$A$2:$A$36,0))*((ROUNDDOWN($K47,2)-INDEX('Scoring Coefficients'!$E$2:$E$36,MATCH(LEFT(D47)&amp;INDEX(Factors!C:C,MATCH(E47,Factors!A:A,0)),'Scoring Coefficients'!$A$2:$A$36,0)))^INDEX('Scoring Coefficients'!$F$2:$F$36,MATCH(LEFT(D47)&amp;INDEX(Factors!C:C,MATCH(E47,Factors!A:A,0)),'Scoring Coefficients'!$A$2:$A$36,0)))),0))),"")</f>
        <v>0</v>
      </c>
    </row>
    <row r="48" spans="1:12" x14ac:dyDescent="0.2">
      <c r="A48" s="18">
        <v>85</v>
      </c>
      <c r="B48" s="17"/>
      <c r="C48" s="17">
        <f>114.37/4</f>
        <v>28.592500000000001</v>
      </c>
      <c r="D48" s="17" t="s">
        <v>229</v>
      </c>
      <c r="E48" s="17" t="s">
        <v>63</v>
      </c>
      <c r="F48" s="7" t="s">
        <v>265</v>
      </c>
      <c r="G48" s="12">
        <f>IF(AND(A48&lt;&gt;0,D48&lt;&gt;"",E48&lt;&gt;"",I48&lt;&gt;""),IF(INDEX(Factors!B:B,MATCH(E48,Factors!A:A,0))="Time",INDEX(Standard!C:C,MATCH(LEFT(D48)&amp;INDEX(Factors!C:C,MATCH(E48,Factors!A:A,0)),Standard!A:A,0))/(I48*INDEX(Factors!$D$2:$FI$31,MATCH(INDEX(Factors!C:C,MATCH(E48,Factors!A:A,0)),Factors!$C$2:$C$31,0),MATCH(LEFT(D48)&amp;IF($A48&lt;30,30,FLOOR($A48,1)),Factors!$D$1:$FI$1,0))),(I48*INDEX(Factors!$D$2:$FI$31,MATCH(INDEX(Factors!C:C,MATCH(E48,Factors!A:A,0)),Factors!$C$2:$C$31,0),MATCH(LEFT(D48)&amp;IF($A48&lt;30,30,FLOOR($A48,1)),Factors!$D$1:$FI$1,0)))/INDEX(Standard!C:C,MATCH(LEFT(D48)&amp;INDEX(Factors!C:C,MATCH(E48,Factors!A:A,0)),Standard!A:A,0))),"")</f>
        <v>0.84428526093439416</v>
      </c>
      <c r="H48" s="12">
        <f>IF(AND(A48&lt;&gt;0,D48&lt;&gt;"",E48&lt;&gt;"",I48&lt;&gt;""),IF(INDEX(Factors!B:B,MATCH(E48,Factors!A:A,0))="Time",INDEX(Standard!C:C,MATCH(LEFT(D48)&amp;INDEX(Factors!C:C,MATCH(E48,Factors!A:A,0)),Standard!A:A,0))/(INDEX(Factors!$D$2:$FI$31,MATCH(INDEX(Factors!C:C,MATCH(E48,Factors!A:A,0)),Factors!$C$2:$C$31,0),MATCH(LEFT(D48)&amp;IF($A48&lt;30,30,(FLOOR($A48/5,1)*5)),Factors!$D$1:$FI$1,0))*I48),(INDEX(Factors!$D$2:$FI$31,MATCH(INDEX(Factors!C:C,MATCH(E48,Factors!A:A,0)),Factors!$C$2:$C$31,0),MATCH(LEFT(D48)&amp;IF($A48&lt;30,30,(FLOOR($A48/5,1)*5)),Factors!$D$1:$FI$1,0))*I48)/INDEX(Standard!C:C,MATCH(LEFT(D48)&amp;INDEX(Factors!C:C,MATCH(E48,Factors!A:A,0)),Standard!A:A,0))),"")</f>
        <v>0.84428526093439416</v>
      </c>
      <c r="I48" s="13">
        <f t="shared" si="1"/>
        <v>3033</v>
      </c>
      <c r="J48" s="14">
        <f>IF(AND(A48&lt;&gt;0,D48&lt;&gt;"",E48&lt;&gt;"",I48&lt;&gt;""),INDEX(Factors!$D$2:$FI$31,MATCH(INDEX(Factors!C:C,MATCH(E48,Factors!A:A,0)),Factors!$C$2:$C$31,0),MATCH(LEFT(D48)&amp;IF($A48&lt;30,30,FLOOR($A48,1)),Factors!$D$1:$FI$1,0))*I48,"")</f>
        <v>1860.7455000000002</v>
      </c>
      <c r="K48" s="14">
        <f>IF(AND(A48&lt;&gt;0,D48&lt;&gt;"",E48&lt;&gt;"",I48&lt;&gt;""),INDEX(Factors!$D$2:$FI$31,MATCH(INDEX(Factors!C:C,MATCH(E48,Factors!A:A,0)),Factors!$C$2:$C$31,0),MATCH(LEFT(D48)&amp;IF($A48&lt;30,30,(FLOOR($A48/5,1)*5)),Factors!$D$1:$FI$1,0))*I48,"")</f>
        <v>1860.7455000000002</v>
      </c>
      <c r="L48" s="19">
        <f>IF(AND(A48&lt;&gt;0,D48&lt;&gt;"",E48&lt;&gt;"",I48&lt;&gt;""),IF(INDEX(Factors!B:B,MATCH(E48,Factors!A:A,0))="Time",IFERROR(INT(INDEX('Scoring Coefficients'!$D$2:$D$36,MATCH(LEFT(D48)&amp;INDEX(Factors!C:C,MATCH(E48,Factors!A:A,0)),'Scoring Coefficients'!$A$2:$A$36,0))*((INDEX('Scoring Coefficients'!$E$2:$E$36,MATCH(LEFT(D48)&amp;INDEX(Factors!C:C,MATCH(E48,Factors!A:A,0)),'Scoring Coefficients'!$A$2:$A$36,0))-ROUNDUP($K48,2))^INDEX('Scoring Coefficients'!$F$2:$F$36,MATCH(LEFT(D48)&amp;INDEX(Factors!C:C,MATCH(E48,Factors!A:A,0)),'Scoring Coefficients'!$A$2:$A$36,0)))),0),IF(INDEX(Factors!B:B,MATCH(E48,Factors!A:A,0))="Jump",IFERROR(INT(INDEX('Scoring Coefficients'!$D$2:$D$36,MATCH(LEFT(D48)&amp;INDEX(Factors!C:C,MATCH(E48,Factors!A:A,0)),'Scoring Coefficients'!$A$2:$A$36,0))*((INT(ROUNDDOWN($K48,2)*100)-INDEX('Scoring Coefficients'!$E$2:$E$36,MATCH(LEFT(D48)&amp;INDEX(Factors!C:C,MATCH(E48,Factors!A:A,0)),'Scoring Coefficients'!$A$2:$A$36,0)))^INDEX('Scoring Coefficients'!$F$2:$F$36,MATCH(LEFT(D48)&amp;INDEX(Factors!C:C,MATCH(E48,Factors!A:A,0)),'Scoring Coefficients'!$A$2:$A$36,0)))),0),IFERROR(INT(INDEX('Scoring Coefficients'!$D$2:$D$36,MATCH(LEFT(D48)&amp;INDEX(Factors!C:C,MATCH(E48,Factors!A:A,0)),'Scoring Coefficients'!$A$2:$A$36,0))*((ROUNDDOWN($K48,2)-INDEX('Scoring Coefficients'!$E$2:$E$36,MATCH(LEFT(D48)&amp;INDEX(Factors!C:C,MATCH(E48,Factors!A:A,0)),'Scoring Coefficients'!$A$2:$A$36,0)))^INDEX('Scoring Coefficients'!$F$2:$F$36,MATCH(LEFT(D48)&amp;INDEX(Factors!C:C,MATCH(E48,Factors!A:A,0)),'Scoring Coefficients'!$A$2:$A$36,0)))),0))),"")</f>
        <v>0</v>
      </c>
    </row>
    <row r="49" spans="1:12" x14ac:dyDescent="0.2">
      <c r="A49" s="18">
        <v>60</v>
      </c>
      <c r="B49" s="17"/>
      <c r="C49" s="17"/>
      <c r="D49" s="17" t="s">
        <v>228</v>
      </c>
      <c r="E49" s="17" t="s">
        <v>209</v>
      </c>
      <c r="F49" s="7" t="s">
        <v>268</v>
      </c>
      <c r="G49" s="12">
        <f>IF(AND(A49&lt;&gt;0,D49&lt;&gt;"",E49&lt;&gt;"",I49&lt;&gt;""),IF(INDEX(Factors!B:B,MATCH(E49,Factors!A:A,0))="Time",INDEX(Standard!C:C,MATCH(LEFT(D49)&amp;INDEX(Factors!C:C,MATCH(E49,Factors!A:A,0)),Standard!A:A,0))/(I49*INDEX(Factors!$D$2:$FI$31,MATCH(INDEX(Factors!C:C,MATCH(E49,Factors!A:A,0)),Factors!$C$2:$C$31,0),MATCH(LEFT(D49)&amp;IF($A49&lt;30,30,FLOOR($A49,1)),Factors!$D$1:$FI$1,0))),(I49*INDEX(Factors!$D$2:$FI$31,MATCH(INDEX(Factors!C:C,MATCH(E49,Factors!A:A,0)),Factors!$C$2:$C$31,0),MATCH(LEFT(D49)&amp;IF($A49&lt;30,30,FLOOR($A49,1)),Factors!$D$1:$FI$1,0)))/INDEX(Standard!C:C,MATCH(LEFT(D49)&amp;INDEX(Factors!C:C,MATCH(E49,Factors!A:A,0)),Standard!A:A,0))),"")</f>
        <v>0.92560191387559809</v>
      </c>
      <c r="H49" s="12">
        <f>IF(AND(A49&lt;&gt;0,D49&lt;&gt;"",E49&lt;&gt;"",I49&lt;&gt;""),IF(INDEX(Factors!B:B,MATCH(E49,Factors!A:A,0))="Time",INDEX(Standard!C:C,MATCH(LEFT(D49)&amp;INDEX(Factors!C:C,MATCH(E49,Factors!A:A,0)),Standard!A:A,0))/(INDEX(Factors!$D$2:$FI$31,MATCH(INDEX(Factors!C:C,MATCH(E49,Factors!A:A,0)),Factors!$C$2:$C$31,0),MATCH(LEFT(D49)&amp;IF($A49&lt;30,30,(FLOOR($A49/5,1)*5)),Factors!$D$1:$FI$1,0))*I49),(INDEX(Factors!$D$2:$FI$31,MATCH(INDEX(Factors!C:C,MATCH(E49,Factors!A:A,0)),Factors!$C$2:$C$31,0),MATCH(LEFT(D49)&amp;IF($A49&lt;30,30,(FLOOR($A49/5,1)*5)),Factors!$D$1:$FI$1,0))*I49)/INDEX(Standard!C:C,MATCH(LEFT(D49)&amp;INDEX(Factors!C:C,MATCH(E49,Factors!A:A,0)),Standard!A:A,0))),"")</f>
        <v>0.92560191387559809</v>
      </c>
      <c r="I49" s="13">
        <f t="shared" si="1"/>
        <v>1.48</v>
      </c>
      <c r="J49" s="14">
        <f>IF(AND(A49&lt;&gt;0,D49&lt;&gt;"",E49&lt;&gt;"",I49&lt;&gt;""),INDEX(Factors!$D$2:$FI$31,MATCH(INDEX(Factors!C:C,MATCH(E49,Factors!A:A,0)),Factors!$C$2:$C$31,0),MATCH(LEFT(D49)&amp;IF($A49&lt;30,30,FLOOR($A49,1)),Factors!$D$1:$FI$1,0))*I49,"")</f>
        <v>1.9345079999999999</v>
      </c>
      <c r="K49" s="14">
        <f>IF(AND(A49&lt;&gt;0,D49&lt;&gt;"",E49&lt;&gt;"",I49&lt;&gt;""),INDEX(Factors!$D$2:$FI$31,MATCH(INDEX(Factors!C:C,MATCH(E49,Factors!A:A,0)),Factors!$C$2:$C$31,0),MATCH(LEFT(D49)&amp;IF($A49&lt;30,30,(FLOOR($A49/5,1)*5)),Factors!$D$1:$FI$1,0))*I49,"")</f>
        <v>1.9345079999999999</v>
      </c>
      <c r="L49" s="19">
        <f>IF(AND(A49&lt;&gt;0,D49&lt;&gt;"",E49&lt;&gt;"",I49&lt;&gt;""),IF(INDEX(Factors!B:B,MATCH(E49,Factors!A:A,0))="Time",IFERROR(INT(INDEX('Scoring Coefficients'!$D$2:$D$36,MATCH(LEFT(D49)&amp;INDEX(Factors!C:C,MATCH(E49,Factors!A:A,0)),'Scoring Coefficients'!$A$2:$A$36,0))*((INDEX('Scoring Coefficients'!$E$2:$E$36,MATCH(LEFT(D49)&amp;INDEX(Factors!C:C,MATCH(E49,Factors!A:A,0)),'Scoring Coefficients'!$A$2:$A$36,0))-ROUNDUP($K49,2))^INDEX('Scoring Coefficients'!$F$2:$F$36,MATCH(LEFT(D49)&amp;INDEX(Factors!C:C,MATCH(E49,Factors!A:A,0)),'Scoring Coefficients'!$A$2:$A$36,0)))),0),IF(INDEX(Factors!B:B,MATCH(E49,Factors!A:A,0))="Jump",IFERROR(INT(INDEX('Scoring Coefficients'!$D$2:$D$36,MATCH(LEFT(D49)&amp;INDEX(Factors!C:C,MATCH(E49,Factors!A:A,0)),'Scoring Coefficients'!$A$2:$A$36,0))*((INT(ROUNDDOWN($K49,2)*100)-INDEX('Scoring Coefficients'!$E$2:$E$36,MATCH(LEFT(D49)&amp;INDEX(Factors!C:C,MATCH(E49,Factors!A:A,0)),'Scoring Coefficients'!$A$2:$A$36,0)))^INDEX('Scoring Coefficients'!$F$2:$F$36,MATCH(LEFT(D49)&amp;INDEX(Factors!C:C,MATCH(E49,Factors!A:A,0)),'Scoring Coefficients'!$A$2:$A$36,0)))),0),IFERROR(INT(INDEX('Scoring Coefficients'!$D$2:$D$36,MATCH(LEFT(D49)&amp;INDEX(Factors!C:C,MATCH(E49,Factors!A:A,0)),'Scoring Coefficients'!$A$2:$A$36,0))*((ROUNDDOWN($K49,2)-INDEX('Scoring Coefficients'!$E$2:$E$36,MATCH(LEFT(D49)&amp;INDEX(Factors!C:C,MATCH(E49,Factors!A:A,0)),'Scoring Coefficients'!$A$2:$A$36,0)))^INDEX('Scoring Coefficients'!$F$2:$F$36,MATCH(LEFT(D49)&amp;INDEX(Factors!C:C,MATCH(E49,Factors!A:A,0)),'Scoring Coefficients'!$A$2:$A$36,0)))),0))),"")</f>
        <v>1145</v>
      </c>
    </row>
    <row r="50" spans="1:12" x14ac:dyDescent="0.2">
      <c r="A50" s="18">
        <v>55</v>
      </c>
      <c r="B50" s="17"/>
      <c r="C50" s="17"/>
      <c r="D50" s="17" t="s">
        <v>228</v>
      </c>
      <c r="E50" s="17" t="s">
        <v>211</v>
      </c>
      <c r="F50" s="7" t="s">
        <v>269</v>
      </c>
      <c r="G50" s="12">
        <f>IF(AND(A50&lt;&gt;0,D50&lt;&gt;"",E50&lt;&gt;"",I50&lt;&gt;""),IF(INDEX(Factors!B:B,MATCH(E50,Factors!A:A,0))="Time",INDEX(Standard!C:C,MATCH(LEFT(D50)&amp;INDEX(Factors!C:C,MATCH(E50,Factors!A:A,0)),Standard!A:A,0))/(I50*INDEX(Factors!$D$2:$FI$31,MATCH(INDEX(Factors!C:C,MATCH(E50,Factors!A:A,0)),Factors!$C$2:$C$31,0),MATCH(LEFT(D50)&amp;IF($A50&lt;30,30,FLOOR($A50,1)),Factors!$D$1:$FI$1,0))),(I50*INDEX(Factors!$D$2:$FI$31,MATCH(INDEX(Factors!C:C,MATCH(E50,Factors!A:A,0)),Factors!$C$2:$C$31,0),MATCH(LEFT(D50)&amp;IF($A50&lt;30,30,FLOOR($A50,1)),Factors!$D$1:$FI$1,0)))/INDEX(Standard!C:C,MATCH(LEFT(D50)&amp;INDEX(Factors!C:C,MATCH(E50,Factors!A:A,0)),Standard!A:A,0))),"")</f>
        <v>0.90978975741239898</v>
      </c>
      <c r="H50" s="12">
        <f>IF(AND(A50&lt;&gt;0,D50&lt;&gt;"",E50&lt;&gt;"",I50&lt;&gt;""),IF(INDEX(Factors!B:B,MATCH(E50,Factors!A:A,0))="Time",INDEX(Standard!C:C,MATCH(LEFT(D50)&amp;INDEX(Factors!C:C,MATCH(E50,Factors!A:A,0)),Standard!A:A,0))/(INDEX(Factors!$D$2:$FI$31,MATCH(INDEX(Factors!C:C,MATCH(E50,Factors!A:A,0)),Factors!$C$2:$C$31,0),MATCH(LEFT(D50)&amp;IF($A50&lt;30,30,(FLOOR($A50/5,1)*5)),Factors!$D$1:$FI$1,0))*I50),(INDEX(Factors!$D$2:$FI$31,MATCH(INDEX(Factors!C:C,MATCH(E50,Factors!A:A,0)),Factors!$C$2:$C$31,0),MATCH(LEFT(D50)&amp;IF($A50&lt;30,30,(FLOOR($A50/5,1)*5)),Factors!$D$1:$FI$1,0))*I50)/INDEX(Standard!C:C,MATCH(LEFT(D50)&amp;INDEX(Factors!C:C,MATCH(E50,Factors!A:A,0)),Standard!A:A,0))),"")</f>
        <v>0.90978975741239898</v>
      </c>
      <c r="I50" s="13">
        <f t="shared" si="1"/>
        <v>5.2</v>
      </c>
      <c r="J50" s="14">
        <f>IF(AND(A50&lt;&gt;0,D50&lt;&gt;"",E50&lt;&gt;"",I50&lt;&gt;""),INDEX(Factors!$D$2:$FI$31,MATCH(INDEX(Factors!C:C,MATCH(E50,Factors!A:A,0)),Factors!$C$2:$C$31,0),MATCH(LEFT(D50)&amp;IF($A50&lt;30,30,FLOOR($A50,1)),Factors!$D$1:$FI$1,0))*I50,"")</f>
        <v>6.7506400000000006</v>
      </c>
      <c r="K50" s="14">
        <f>IF(AND(A50&lt;&gt;0,D50&lt;&gt;"",E50&lt;&gt;"",I50&lt;&gt;""),INDEX(Factors!$D$2:$FI$31,MATCH(INDEX(Factors!C:C,MATCH(E50,Factors!A:A,0)),Factors!$C$2:$C$31,0),MATCH(LEFT(D50)&amp;IF($A50&lt;30,30,(FLOOR($A50/5,1)*5)),Factors!$D$1:$FI$1,0))*I50,"")</f>
        <v>6.7506400000000006</v>
      </c>
      <c r="L50" s="19">
        <f>IF(AND(A50&lt;&gt;0,D50&lt;&gt;"",E50&lt;&gt;"",I50&lt;&gt;""),IF(INDEX(Factors!B:B,MATCH(E50,Factors!A:A,0))="Time",IFERROR(INT(INDEX('Scoring Coefficients'!$D$2:$D$36,MATCH(LEFT(D50)&amp;INDEX(Factors!C:C,MATCH(E50,Factors!A:A,0)),'Scoring Coefficients'!$A$2:$A$36,0))*((INDEX('Scoring Coefficients'!$E$2:$E$36,MATCH(LEFT(D50)&amp;INDEX(Factors!C:C,MATCH(E50,Factors!A:A,0)),'Scoring Coefficients'!$A$2:$A$36,0))-ROUNDUP($K50,2))^INDEX('Scoring Coefficients'!$F$2:$F$36,MATCH(LEFT(D50)&amp;INDEX(Factors!C:C,MATCH(E50,Factors!A:A,0)),'Scoring Coefficients'!$A$2:$A$36,0)))),0),IF(INDEX(Factors!B:B,MATCH(E50,Factors!A:A,0))="Jump",IFERROR(INT(INDEX('Scoring Coefficients'!$D$2:$D$36,MATCH(LEFT(D50)&amp;INDEX(Factors!C:C,MATCH(E50,Factors!A:A,0)),'Scoring Coefficients'!$A$2:$A$36,0))*((INT(ROUNDDOWN($K50,2)*100)-INDEX('Scoring Coefficients'!$E$2:$E$36,MATCH(LEFT(D50)&amp;INDEX(Factors!C:C,MATCH(E50,Factors!A:A,0)),'Scoring Coefficients'!$A$2:$A$36,0)))^INDEX('Scoring Coefficients'!$F$2:$F$36,MATCH(LEFT(D50)&amp;INDEX(Factors!C:C,MATCH(E50,Factors!A:A,0)),'Scoring Coefficients'!$A$2:$A$36,0)))),0),IFERROR(INT(INDEX('Scoring Coefficients'!$D$2:$D$36,MATCH(LEFT(D50)&amp;INDEX(Factors!C:C,MATCH(E50,Factors!A:A,0)),'Scoring Coefficients'!$A$2:$A$36,0))*((ROUNDDOWN($K50,2)-INDEX('Scoring Coefficients'!$E$2:$E$36,MATCH(LEFT(D50)&amp;INDEX(Factors!C:C,MATCH(E50,Factors!A:A,0)),'Scoring Coefficients'!$A$2:$A$36,0)))^INDEX('Scoring Coefficients'!$F$2:$F$36,MATCH(LEFT(D50)&amp;INDEX(Factors!C:C,MATCH(E50,Factors!A:A,0)),'Scoring Coefficients'!$A$2:$A$36,0)))),0))),"")</f>
        <v>1089</v>
      </c>
    </row>
    <row r="51" spans="1:12" x14ac:dyDescent="0.2">
      <c r="A51" s="18">
        <v>50</v>
      </c>
      <c r="B51" s="17"/>
      <c r="C51" s="17"/>
      <c r="D51" s="17" t="s">
        <v>228</v>
      </c>
      <c r="E51" s="17" t="s">
        <v>212</v>
      </c>
      <c r="F51" s="7" t="s">
        <v>267</v>
      </c>
      <c r="G51" s="12">
        <f>IF(AND(A51&lt;&gt;0,D51&lt;&gt;"",E51&lt;&gt;"",I51&lt;&gt;""),IF(INDEX(Factors!B:B,MATCH(E51,Factors!A:A,0))="Time",INDEX(Standard!C:C,MATCH(LEFT(D51)&amp;INDEX(Factors!C:C,MATCH(E51,Factors!A:A,0)),Standard!A:A,0))/(I51*INDEX(Factors!$D$2:$FI$31,MATCH(INDEX(Factors!C:C,MATCH(E51,Factors!A:A,0)),Factors!$C$2:$C$31,0),MATCH(LEFT(D51)&amp;IF($A51&lt;30,30,FLOOR($A51,1)),Factors!$D$1:$FI$1,0))),(I51*INDEX(Factors!$D$2:$FI$31,MATCH(INDEX(Factors!C:C,MATCH(E51,Factors!A:A,0)),Factors!$C$2:$C$31,0),MATCH(LEFT(D51)&amp;IF($A51&lt;30,30,FLOOR($A51,1)),Factors!$D$1:$FI$1,0)))/INDEX(Standard!C:C,MATCH(LEFT(D51)&amp;INDEX(Factors!C:C,MATCH(E51,Factors!A:A,0)),Standard!A:A,0))),"")</f>
        <v>0.88008142948308876</v>
      </c>
      <c r="H51" s="12">
        <f>IF(AND(A51&lt;&gt;0,D51&lt;&gt;"",E51&lt;&gt;"",I51&lt;&gt;""),IF(INDEX(Factors!B:B,MATCH(E51,Factors!A:A,0))="Time",INDEX(Standard!C:C,MATCH(LEFT(D51)&amp;INDEX(Factors!C:C,MATCH(E51,Factors!A:A,0)),Standard!A:A,0))/(INDEX(Factors!$D$2:$FI$31,MATCH(INDEX(Factors!C:C,MATCH(E51,Factors!A:A,0)),Factors!$C$2:$C$31,0),MATCH(LEFT(D51)&amp;IF($A51&lt;30,30,(FLOOR($A51/5,1)*5)),Factors!$D$1:$FI$1,0))*I51),(INDEX(Factors!$D$2:$FI$31,MATCH(INDEX(Factors!C:C,MATCH(E51,Factors!A:A,0)),Factors!$C$2:$C$31,0),MATCH(LEFT(D51)&amp;IF($A51&lt;30,30,(FLOOR($A51/5,1)*5)),Factors!$D$1:$FI$1,0))*I51)/INDEX(Standard!C:C,MATCH(LEFT(D51)&amp;INDEX(Factors!C:C,MATCH(E51,Factors!A:A,0)),Standard!A:A,0))),"")</f>
        <v>0.88008142948308876</v>
      </c>
      <c r="I51" s="13">
        <f t="shared" si="1"/>
        <v>11.33</v>
      </c>
      <c r="J51" s="14">
        <f>IF(AND(A51&lt;&gt;0,D51&lt;&gt;"",E51&lt;&gt;"",I51&lt;&gt;""),INDEX(Factors!$D$2:$FI$31,MATCH(INDEX(Factors!C:C,MATCH(E51,Factors!A:A,0)),Factors!$C$2:$C$31,0),MATCH(LEFT(D51)&amp;IF($A51&lt;30,30,FLOOR($A51,1)),Factors!$D$1:$FI$1,0))*I51,"")</f>
        <v>13.790876000000001</v>
      </c>
      <c r="K51" s="14">
        <f>IF(AND(A51&lt;&gt;0,D51&lt;&gt;"",E51&lt;&gt;"",I51&lt;&gt;""),INDEX(Factors!$D$2:$FI$31,MATCH(INDEX(Factors!C:C,MATCH(E51,Factors!A:A,0)),Factors!$C$2:$C$31,0),MATCH(LEFT(D51)&amp;IF($A51&lt;30,30,(FLOOR($A51/5,1)*5)),Factors!$D$1:$FI$1,0))*I51,"")</f>
        <v>13.790876000000001</v>
      </c>
      <c r="L51" s="19">
        <f>IF(AND(A51&lt;&gt;0,D51&lt;&gt;"",E51&lt;&gt;"",I51&lt;&gt;""),IF(INDEX(Factors!B:B,MATCH(E51,Factors!A:A,0))="Time",IFERROR(INT(INDEX('Scoring Coefficients'!$D$2:$D$36,MATCH(LEFT(D51)&amp;INDEX(Factors!C:C,MATCH(E51,Factors!A:A,0)),'Scoring Coefficients'!$A$2:$A$36,0))*((INDEX('Scoring Coefficients'!$E$2:$E$36,MATCH(LEFT(D51)&amp;INDEX(Factors!C:C,MATCH(E51,Factors!A:A,0)),'Scoring Coefficients'!$A$2:$A$36,0))-ROUNDUP($K51,2))^INDEX('Scoring Coefficients'!$F$2:$F$36,MATCH(LEFT(D51)&amp;INDEX(Factors!C:C,MATCH(E51,Factors!A:A,0)),'Scoring Coefficients'!$A$2:$A$36,0)))),0),IF(INDEX(Factors!B:B,MATCH(E51,Factors!A:A,0))="Jump",IFERROR(INT(INDEX('Scoring Coefficients'!$D$2:$D$36,MATCH(LEFT(D51)&amp;INDEX(Factors!C:C,MATCH(E51,Factors!A:A,0)),'Scoring Coefficients'!$A$2:$A$36,0))*((INT(ROUNDDOWN($K51,2)*100)-INDEX('Scoring Coefficients'!$E$2:$E$36,MATCH(LEFT(D51)&amp;INDEX(Factors!C:C,MATCH(E51,Factors!A:A,0)),'Scoring Coefficients'!$A$2:$A$36,0)))^INDEX('Scoring Coefficients'!$F$2:$F$36,MATCH(LEFT(D51)&amp;INDEX(Factors!C:C,MATCH(E51,Factors!A:A,0)),'Scoring Coefficients'!$A$2:$A$36,0)))),0),IFERROR(INT(INDEX('Scoring Coefficients'!$D$2:$D$36,MATCH(LEFT(D51)&amp;INDEX(Factors!C:C,MATCH(E51,Factors!A:A,0)),'Scoring Coefficients'!$A$2:$A$36,0))*((ROUNDDOWN($K51,2)-INDEX('Scoring Coefficients'!$E$2:$E$36,MATCH(LEFT(D51)&amp;INDEX(Factors!C:C,MATCH(E51,Factors!A:A,0)),'Scoring Coefficients'!$A$2:$A$36,0)))^INDEX('Scoring Coefficients'!$F$2:$F$36,MATCH(LEFT(D51)&amp;INDEX(Factors!C:C,MATCH(E51,Factors!A:A,0)),'Scoring Coefficients'!$A$2:$A$36,0)))),0))),"")</f>
        <v>0</v>
      </c>
    </row>
    <row r="52" spans="1:12" x14ac:dyDescent="0.2">
      <c r="A52" s="18"/>
      <c r="B52" s="17"/>
      <c r="C52" s="17"/>
      <c r="D52" s="17"/>
      <c r="E52" s="17"/>
      <c r="F52" s="7"/>
      <c r="G52" s="12" t="str">
        <f>IF(AND(A52&lt;&gt;0,D52&lt;&gt;"",E52&lt;&gt;"",I52&lt;&gt;""),IF(INDEX(Factors!B:B,MATCH(E52,Factors!A:A,0))="Time",INDEX(Standard!C:C,MATCH(LEFT(D52)&amp;INDEX(Factors!C:C,MATCH(E52,Factors!A:A,0)),Standard!A:A,0))/(I52*INDEX(Factors!$D$2:$FI$31,MATCH(INDEX(Factors!C:C,MATCH(E52,Factors!A:A,0)),Factors!$C$2:$C$31,0),MATCH(LEFT(D52)&amp;IF($A52&lt;30,30,FLOOR($A52,1)),Factors!$D$1:$FI$1,0))),(I52*INDEX(Factors!$D$2:$FI$31,MATCH(INDEX(Factors!C:C,MATCH(E52,Factors!A:A,0)),Factors!$C$2:$C$31,0),MATCH(LEFT(D52)&amp;IF($A52&lt;30,30,FLOOR($A52,1)),Factors!$D$1:$FI$1,0)))/INDEX(Standard!C:C,MATCH(LEFT(D52)&amp;INDEX(Factors!C:C,MATCH(E52,Factors!A:A,0)),Standard!A:A,0))),"")</f>
        <v/>
      </c>
      <c r="H52" s="12" t="str">
        <f>IF(AND(A52&lt;&gt;0,D52&lt;&gt;"",E52&lt;&gt;"",I52&lt;&gt;""),IF(INDEX(Factors!B:B,MATCH(E52,Factors!A:A,0))="Time",INDEX(Standard!C:C,MATCH(LEFT(D52)&amp;INDEX(Factors!C:C,MATCH(E52,Factors!A:A,0)),Standard!A:A,0))/(INDEX(Factors!$D$2:$FI$31,MATCH(INDEX(Factors!C:C,MATCH(E52,Factors!A:A,0)),Factors!$C$2:$C$31,0),MATCH(LEFT(D52)&amp;IF($A52&lt;30,30,(FLOOR($A52/5,1)*5)),Factors!$D$1:$FI$1,0))*I52),(INDEX(Factors!$D$2:$FI$31,MATCH(INDEX(Factors!C:C,MATCH(E52,Factors!A:A,0)),Factors!$C$2:$C$31,0),MATCH(LEFT(D52)&amp;IF($A52&lt;30,30,(FLOOR($A52/5,1)*5)),Factors!$D$1:$FI$1,0))*I52)/INDEX(Standard!C:C,MATCH(LEFT(D52)&amp;INDEX(Factors!C:C,MATCH(E52,Factors!A:A,0)),Standard!A:A,0))),"")</f>
        <v/>
      </c>
      <c r="I52" s="13" t="str">
        <f t="shared" si="1"/>
        <v/>
      </c>
      <c r="J52" s="14" t="str">
        <f>IF(AND(A52&lt;&gt;0,D52&lt;&gt;"",E52&lt;&gt;"",I52&lt;&gt;""),INDEX(Factors!$D$2:$FI$31,MATCH(INDEX(Factors!C:C,MATCH(E52,Factors!A:A,0)),Factors!$C$2:$C$31,0),MATCH(LEFT(D52)&amp;IF($A52&lt;30,30,FLOOR($A52,1)),Factors!$D$1:$FI$1,0))*I52,"")</f>
        <v/>
      </c>
      <c r="K52" s="14" t="str">
        <f>IF(AND(A52&lt;&gt;0,D52&lt;&gt;"",E52&lt;&gt;"",I52&lt;&gt;""),INDEX(Factors!$D$2:$FI$31,MATCH(INDEX(Factors!C:C,MATCH(E52,Factors!A:A,0)),Factors!$C$2:$C$31,0),MATCH(LEFT(D52)&amp;IF($A52&lt;30,30,(FLOOR($A52/5,1)*5)),Factors!$D$1:$FI$1,0))*I52,"")</f>
        <v/>
      </c>
      <c r="L52" s="19" t="str">
        <f>IF(AND(A52&lt;&gt;0,D52&lt;&gt;"",E52&lt;&gt;"",I52&lt;&gt;""),IF(INDEX(Factors!B:B,MATCH(E52,Factors!A:A,0))="Time",IFERROR(INT(INDEX('Scoring Coefficients'!$D$2:$D$36,MATCH(LEFT(D52)&amp;INDEX(Factors!C:C,MATCH(E52,Factors!A:A,0)),'Scoring Coefficients'!$A$2:$A$36,0))*((INDEX('Scoring Coefficients'!$E$2:$E$36,MATCH(LEFT(D52)&amp;INDEX(Factors!C:C,MATCH(E52,Factors!A:A,0)),'Scoring Coefficients'!$A$2:$A$36,0))-ROUNDUP($K52,2))^INDEX('Scoring Coefficients'!$F$2:$F$36,MATCH(LEFT(D52)&amp;INDEX(Factors!C:C,MATCH(E52,Factors!A:A,0)),'Scoring Coefficients'!$A$2:$A$36,0)))),0),IF(INDEX(Factors!B:B,MATCH(E52,Factors!A:A,0))="Jump",IFERROR(INT(INDEX('Scoring Coefficients'!$D$2:$D$36,MATCH(LEFT(D52)&amp;INDEX(Factors!C:C,MATCH(E52,Factors!A:A,0)),'Scoring Coefficients'!$A$2:$A$36,0))*((INT(ROUNDDOWN($K52,2)*100)-INDEX('Scoring Coefficients'!$E$2:$E$36,MATCH(LEFT(D52)&amp;INDEX(Factors!C:C,MATCH(E52,Factors!A:A,0)),'Scoring Coefficients'!$A$2:$A$36,0)))^INDEX('Scoring Coefficients'!$F$2:$F$36,MATCH(LEFT(D52)&amp;INDEX(Factors!C:C,MATCH(E52,Factors!A:A,0)),'Scoring Coefficients'!$A$2:$A$36,0)))),0),IFERROR(INT(INDEX('Scoring Coefficients'!$D$2:$D$36,MATCH(LEFT(D52)&amp;INDEX(Factors!C:C,MATCH(E52,Factors!A:A,0)),'Scoring Coefficients'!$A$2:$A$36,0))*((ROUNDDOWN($K52,2)-INDEX('Scoring Coefficients'!$E$2:$E$36,MATCH(LEFT(D52)&amp;INDEX(Factors!C:C,MATCH(E52,Factors!A:A,0)),'Scoring Coefficients'!$A$2:$A$36,0)))^INDEX('Scoring Coefficients'!$F$2:$F$36,MATCH(LEFT(D52)&amp;INDEX(Factors!C:C,MATCH(E52,Factors!A:A,0)),'Scoring Coefficients'!$A$2:$A$36,0)))),0))),"")</f>
        <v/>
      </c>
    </row>
    <row r="53" spans="1:12" x14ac:dyDescent="0.2">
      <c r="A53" s="18"/>
      <c r="B53" s="17"/>
      <c r="C53" s="17"/>
      <c r="D53" s="17"/>
      <c r="E53" s="17"/>
      <c r="F53" s="7"/>
      <c r="G53" s="12" t="str">
        <f>IF(AND(A53&lt;&gt;0,D53&lt;&gt;"",E53&lt;&gt;"",I53&lt;&gt;""),IF(INDEX(Factors!B:B,MATCH(E53,Factors!A:A,0))="Time",INDEX(Standard!C:C,MATCH(LEFT(D53)&amp;INDEX(Factors!C:C,MATCH(E53,Factors!A:A,0)),Standard!A:A,0))/(I53*INDEX(Factors!$D$2:$FI$31,MATCH(INDEX(Factors!C:C,MATCH(E53,Factors!A:A,0)),Factors!$C$2:$C$31,0),MATCH(LEFT(D53)&amp;IF($A53&lt;30,30,FLOOR($A53,1)),Factors!$D$1:$FI$1,0))),(I53*INDEX(Factors!$D$2:$FI$31,MATCH(INDEX(Factors!C:C,MATCH(E53,Factors!A:A,0)),Factors!$C$2:$C$31,0),MATCH(LEFT(D53)&amp;IF($A53&lt;30,30,FLOOR($A53,1)),Factors!$D$1:$FI$1,0)))/INDEX(Standard!C:C,MATCH(LEFT(D53)&amp;INDEX(Factors!C:C,MATCH(E53,Factors!A:A,0)),Standard!A:A,0))),"")</f>
        <v/>
      </c>
      <c r="H53" s="12" t="str">
        <f>IF(AND(A53&lt;&gt;0,D53&lt;&gt;"",E53&lt;&gt;"",I53&lt;&gt;""),IF(INDEX(Factors!B:B,MATCH(E53,Factors!A:A,0))="Time",INDEX(Standard!C:C,MATCH(LEFT(D53)&amp;INDEX(Factors!C:C,MATCH(E53,Factors!A:A,0)),Standard!A:A,0))/(INDEX(Factors!$D$2:$FI$31,MATCH(INDEX(Factors!C:C,MATCH(E53,Factors!A:A,0)),Factors!$C$2:$C$31,0),MATCH(LEFT(D53)&amp;IF($A53&lt;30,30,(FLOOR($A53/5,1)*5)),Factors!$D$1:$FI$1,0))*I53),(INDEX(Factors!$D$2:$FI$31,MATCH(INDEX(Factors!C:C,MATCH(E53,Factors!A:A,0)),Factors!$C$2:$C$31,0),MATCH(LEFT(D53)&amp;IF($A53&lt;30,30,(FLOOR($A53/5,1)*5)),Factors!$D$1:$FI$1,0))*I53)/INDEX(Standard!C:C,MATCH(LEFT(D53)&amp;INDEX(Factors!C:C,MATCH(E53,Factors!A:A,0)),Standard!A:A,0))),"")</f>
        <v/>
      </c>
      <c r="I53" s="13" t="str">
        <f t="shared" si="1"/>
        <v/>
      </c>
      <c r="J53" s="14" t="str">
        <f>IF(AND(A53&lt;&gt;0,D53&lt;&gt;"",E53&lt;&gt;"",I53&lt;&gt;""),INDEX(Factors!$D$2:$FI$31,MATCH(INDEX(Factors!C:C,MATCH(E53,Factors!A:A,0)),Factors!$C$2:$C$31,0),MATCH(LEFT(D53)&amp;IF($A53&lt;30,30,FLOOR($A53,1)),Factors!$D$1:$FI$1,0))*I53,"")</f>
        <v/>
      </c>
      <c r="K53" s="14" t="str">
        <f>IF(AND(A53&lt;&gt;0,D53&lt;&gt;"",E53&lt;&gt;"",I53&lt;&gt;""),INDEX(Factors!$D$2:$FI$31,MATCH(INDEX(Factors!C:C,MATCH(E53,Factors!A:A,0)),Factors!$C$2:$C$31,0),MATCH(LEFT(D53)&amp;IF($A53&lt;30,30,(FLOOR($A53/5,1)*5)),Factors!$D$1:$FI$1,0))*I53,"")</f>
        <v/>
      </c>
      <c r="L53" s="19" t="str">
        <f>IF(AND(A53&lt;&gt;0,D53&lt;&gt;"",E53&lt;&gt;"",I53&lt;&gt;""),IF(INDEX(Factors!B:B,MATCH(E53,Factors!A:A,0))="Time",IFERROR(INT(INDEX('Scoring Coefficients'!$D$2:$D$36,MATCH(LEFT(D53)&amp;INDEX(Factors!C:C,MATCH(E53,Factors!A:A,0)),'Scoring Coefficients'!$A$2:$A$36,0))*((INDEX('Scoring Coefficients'!$E$2:$E$36,MATCH(LEFT(D53)&amp;INDEX(Factors!C:C,MATCH(E53,Factors!A:A,0)),'Scoring Coefficients'!$A$2:$A$36,0))-ROUNDUP($K53,2))^INDEX('Scoring Coefficients'!$F$2:$F$36,MATCH(LEFT(D53)&amp;INDEX(Factors!C:C,MATCH(E53,Factors!A:A,0)),'Scoring Coefficients'!$A$2:$A$36,0)))),0),IF(INDEX(Factors!B:B,MATCH(E53,Factors!A:A,0))="Jump",IFERROR(INT(INDEX('Scoring Coefficients'!$D$2:$D$36,MATCH(LEFT(D53)&amp;INDEX(Factors!C:C,MATCH(E53,Factors!A:A,0)),'Scoring Coefficients'!$A$2:$A$36,0))*((INT(ROUNDDOWN($K53,2)*100)-INDEX('Scoring Coefficients'!$E$2:$E$36,MATCH(LEFT(D53)&amp;INDEX(Factors!C:C,MATCH(E53,Factors!A:A,0)),'Scoring Coefficients'!$A$2:$A$36,0)))^INDEX('Scoring Coefficients'!$F$2:$F$36,MATCH(LEFT(D53)&amp;INDEX(Factors!C:C,MATCH(E53,Factors!A:A,0)),'Scoring Coefficients'!$A$2:$A$36,0)))),0),IFERROR(INT(INDEX('Scoring Coefficients'!$D$2:$D$36,MATCH(LEFT(D53)&amp;INDEX(Factors!C:C,MATCH(E53,Factors!A:A,0)),'Scoring Coefficients'!$A$2:$A$36,0))*((ROUNDDOWN($K53,2)-INDEX('Scoring Coefficients'!$E$2:$E$36,MATCH(LEFT(D53)&amp;INDEX(Factors!C:C,MATCH(E53,Factors!A:A,0)),'Scoring Coefficients'!$A$2:$A$36,0)))^INDEX('Scoring Coefficients'!$F$2:$F$36,MATCH(LEFT(D53)&amp;INDEX(Factors!C:C,MATCH(E53,Factors!A:A,0)),'Scoring Coefficients'!$A$2:$A$36,0)))),0))),"")</f>
        <v/>
      </c>
    </row>
    <row r="54" spans="1:12" x14ac:dyDescent="0.2">
      <c r="A54" s="18"/>
      <c r="B54" s="17"/>
      <c r="C54" s="17"/>
      <c r="D54" s="17"/>
      <c r="E54" s="17"/>
      <c r="F54" s="7"/>
      <c r="G54" s="12" t="str">
        <f>IF(AND(A54&lt;&gt;0,D54&lt;&gt;"",E54&lt;&gt;"",I54&lt;&gt;""),IF(INDEX(Factors!B:B,MATCH(E54,Factors!A:A,0))="Time",INDEX(Standard!C:C,MATCH(LEFT(D54)&amp;INDEX(Factors!C:C,MATCH(E54,Factors!A:A,0)),Standard!A:A,0))/(I54*INDEX(Factors!$D$2:$FI$31,MATCH(INDEX(Factors!C:C,MATCH(E54,Factors!A:A,0)),Factors!$C$2:$C$31,0),MATCH(LEFT(D54)&amp;IF($A54&lt;30,30,FLOOR($A54,1)),Factors!$D$1:$FI$1,0))),(I54*INDEX(Factors!$D$2:$FI$31,MATCH(INDEX(Factors!C:C,MATCH(E54,Factors!A:A,0)),Factors!$C$2:$C$31,0),MATCH(LEFT(D54)&amp;IF($A54&lt;30,30,FLOOR($A54,1)),Factors!$D$1:$FI$1,0)))/INDEX(Standard!C:C,MATCH(LEFT(D54)&amp;INDEX(Factors!C:C,MATCH(E54,Factors!A:A,0)),Standard!A:A,0))),"")</f>
        <v/>
      </c>
      <c r="H54" s="12" t="str">
        <f>IF(AND(A54&lt;&gt;0,D54&lt;&gt;"",E54&lt;&gt;"",I54&lt;&gt;""),IF(INDEX(Factors!B:B,MATCH(E54,Factors!A:A,0))="Time",INDEX(Standard!C:C,MATCH(LEFT(D54)&amp;INDEX(Factors!C:C,MATCH(E54,Factors!A:A,0)),Standard!A:A,0))/(INDEX(Factors!$D$2:$FI$31,MATCH(INDEX(Factors!C:C,MATCH(E54,Factors!A:A,0)),Factors!$C$2:$C$31,0),MATCH(LEFT(D54)&amp;IF($A54&lt;30,30,(FLOOR($A54/5,1)*5)),Factors!$D$1:$FI$1,0))*I54),(INDEX(Factors!$D$2:$FI$31,MATCH(INDEX(Factors!C:C,MATCH(E54,Factors!A:A,0)),Factors!$C$2:$C$31,0),MATCH(LEFT(D54)&amp;IF($A54&lt;30,30,(FLOOR($A54/5,1)*5)),Factors!$D$1:$FI$1,0))*I54)/INDEX(Standard!C:C,MATCH(LEFT(D54)&amp;INDEX(Factors!C:C,MATCH(E54,Factors!A:A,0)),Standard!A:A,0))),"")</f>
        <v/>
      </c>
      <c r="I54" s="13" t="str">
        <f t="shared" si="1"/>
        <v/>
      </c>
      <c r="J54" s="14" t="str">
        <f>IF(AND(A54&lt;&gt;0,D54&lt;&gt;"",E54&lt;&gt;"",I54&lt;&gt;""),INDEX(Factors!$D$2:$FI$31,MATCH(INDEX(Factors!C:C,MATCH(E54,Factors!A:A,0)),Factors!$C$2:$C$31,0),MATCH(LEFT(D54)&amp;IF($A54&lt;30,30,FLOOR($A54,1)),Factors!$D$1:$FI$1,0))*I54,"")</f>
        <v/>
      </c>
      <c r="K54" s="14" t="str">
        <f>IF(AND(A54&lt;&gt;0,D54&lt;&gt;"",E54&lt;&gt;"",I54&lt;&gt;""),INDEX(Factors!$D$2:$FI$31,MATCH(INDEX(Factors!C:C,MATCH(E54,Factors!A:A,0)),Factors!$C$2:$C$31,0),MATCH(LEFT(D54)&amp;IF($A54&lt;30,30,(FLOOR($A54/5,1)*5)),Factors!$D$1:$FI$1,0))*I54,"")</f>
        <v/>
      </c>
      <c r="L54" s="19" t="str">
        <f>IF(AND(A54&lt;&gt;0,D54&lt;&gt;"",E54&lt;&gt;"",I54&lt;&gt;""),IF(INDEX(Factors!B:B,MATCH(E54,Factors!A:A,0))="Time",IFERROR(INT(INDEX('Scoring Coefficients'!$D$2:$D$36,MATCH(LEFT(D54)&amp;INDEX(Factors!C:C,MATCH(E54,Factors!A:A,0)),'Scoring Coefficients'!$A$2:$A$36,0))*((INDEX('Scoring Coefficients'!$E$2:$E$36,MATCH(LEFT(D54)&amp;INDEX(Factors!C:C,MATCH(E54,Factors!A:A,0)),'Scoring Coefficients'!$A$2:$A$36,0))-ROUNDUP($K54,2))^INDEX('Scoring Coefficients'!$F$2:$F$36,MATCH(LEFT(D54)&amp;INDEX(Factors!C:C,MATCH(E54,Factors!A:A,0)),'Scoring Coefficients'!$A$2:$A$36,0)))),0),IF(INDEX(Factors!B:B,MATCH(E54,Factors!A:A,0))="Jump",IFERROR(INT(INDEX('Scoring Coefficients'!$D$2:$D$36,MATCH(LEFT(D54)&amp;INDEX(Factors!C:C,MATCH(E54,Factors!A:A,0)),'Scoring Coefficients'!$A$2:$A$36,0))*((INT(ROUNDDOWN($K54,2)*100)-INDEX('Scoring Coefficients'!$E$2:$E$36,MATCH(LEFT(D54)&amp;INDEX(Factors!C:C,MATCH(E54,Factors!A:A,0)),'Scoring Coefficients'!$A$2:$A$36,0)))^INDEX('Scoring Coefficients'!$F$2:$F$36,MATCH(LEFT(D54)&amp;INDEX(Factors!C:C,MATCH(E54,Factors!A:A,0)),'Scoring Coefficients'!$A$2:$A$36,0)))),0),IFERROR(INT(INDEX('Scoring Coefficients'!$D$2:$D$36,MATCH(LEFT(D54)&amp;INDEX(Factors!C:C,MATCH(E54,Factors!A:A,0)),'Scoring Coefficients'!$A$2:$A$36,0))*((ROUNDDOWN($K54,2)-INDEX('Scoring Coefficients'!$E$2:$E$36,MATCH(LEFT(D54)&amp;INDEX(Factors!C:C,MATCH(E54,Factors!A:A,0)),'Scoring Coefficients'!$A$2:$A$36,0)))^INDEX('Scoring Coefficients'!$F$2:$F$36,MATCH(LEFT(D54)&amp;INDEX(Factors!C:C,MATCH(E54,Factors!A:A,0)),'Scoring Coefficients'!$A$2:$A$36,0)))),0))),"")</f>
        <v/>
      </c>
    </row>
    <row r="55" spans="1:12" x14ac:dyDescent="0.2">
      <c r="A55" s="18"/>
      <c r="B55" s="17"/>
      <c r="C55" s="17"/>
      <c r="D55" s="17"/>
      <c r="E55" s="17"/>
      <c r="F55" s="7"/>
      <c r="G55" s="12" t="str">
        <f>IF(AND(A55&lt;&gt;0,D55&lt;&gt;"",E55&lt;&gt;"",I55&lt;&gt;""),IF(INDEX(Factors!B:B,MATCH(E55,Factors!A:A,0))="Time",INDEX(Standard!C:C,MATCH(LEFT(D55)&amp;INDEX(Factors!C:C,MATCH(E55,Factors!A:A,0)),Standard!A:A,0))/(I55*INDEX(Factors!$D$2:$FI$31,MATCH(INDEX(Factors!C:C,MATCH(E55,Factors!A:A,0)),Factors!$C$2:$C$31,0),MATCH(LEFT(D55)&amp;IF($A55&lt;30,30,FLOOR($A55,1)),Factors!$D$1:$FI$1,0))),(I55*INDEX(Factors!$D$2:$FI$31,MATCH(INDEX(Factors!C:C,MATCH(E55,Factors!A:A,0)),Factors!$C$2:$C$31,0),MATCH(LEFT(D55)&amp;IF($A55&lt;30,30,FLOOR($A55,1)),Factors!$D$1:$FI$1,0)))/INDEX(Standard!C:C,MATCH(LEFT(D55)&amp;INDEX(Factors!C:C,MATCH(E55,Factors!A:A,0)),Standard!A:A,0))),"")</f>
        <v/>
      </c>
      <c r="H55" s="12" t="str">
        <f>IF(AND(A55&lt;&gt;0,D55&lt;&gt;"",E55&lt;&gt;"",I55&lt;&gt;""),IF(INDEX(Factors!B:B,MATCH(E55,Factors!A:A,0))="Time",INDEX(Standard!C:C,MATCH(LEFT(D55)&amp;INDEX(Factors!C:C,MATCH(E55,Factors!A:A,0)),Standard!A:A,0))/(INDEX(Factors!$D$2:$FI$31,MATCH(INDEX(Factors!C:C,MATCH(E55,Factors!A:A,0)),Factors!$C$2:$C$31,0),MATCH(LEFT(D55)&amp;IF($A55&lt;30,30,(FLOOR($A55/5,1)*5)),Factors!$D$1:$FI$1,0))*I55),(INDEX(Factors!$D$2:$FI$31,MATCH(INDEX(Factors!C:C,MATCH(E55,Factors!A:A,0)),Factors!$C$2:$C$31,0),MATCH(LEFT(D55)&amp;IF($A55&lt;30,30,(FLOOR($A55/5,1)*5)),Factors!$D$1:$FI$1,0))*I55)/INDEX(Standard!C:C,MATCH(LEFT(D55)&amp;INDEX(Factors!C:C,MATCH(E55,Factors!A:A,0)),Standard!A:A,0))),"")</f>
        <v/>
      </c>
      <c r="I55" s="13" t="str">
        <f t="shared" si="1"/>
        <v/>
      </c>
      <c r="J55" s="14" t="str">
        <f>IF(AND(A55&lt;&gt;0,D55&lt;&gt;"",E55&lt;&gt;"",I55&lt;&gt;""),INDEX(Factors!$D$2:$FI$31,MATCH(INDEX(Factors!C:C,MATCH(E55,Factors!A:A,0)),Factors!$C$2:$C$31,0),MATCH(LEFT(D55)&amp;IF($A55&lt;30,30,FLOOR($A55,1)),Factors!$D$1:$FI$1,0))*I55,"")</f>
        <v/>
      </c>
      <c r="K55" s="14" t="str">
        <f>IF(AND(A55&lt;&gt;0,D55&lt;&gt;"",E55&lt;&gt;"",I55&lt;&gt;""),INDEX(Factors!$D$2:$FI$31,MATCH(INDEX(Factors!C:C,MATCH(E55,Factors!A:A,0)),Factors!$C$2:$C$31,0),MATCH(LEFT(D55)&amp;IF($A55&lt;30,30,(FLOOR($A55/5,1)*5)),Factors!$D$1:$FI$1,0))*I55,"")</f>
        <v/>
      </c>
      <c r="L55" s="19" t="str">
        <f>IF(AND(A55&lt;&gt;0,D55&lt;&gt;"",E55&lt;&gt;"",I55&lt;&gt;""),IF(INDEX(Factors!B:B,MATCH(E55,Factors!A:A,0))="Time",IFERROR(INT(INDEX('Scoring Coefficients'!$D$2:$D$36,MATCH(LEFT(D55)&amp;INDEX(Factors!C:C,MATCH(E55,Factors!A:A,0)),'Scoring Coefficients'!$A$2:$A$36,0))*((INDEX('Scoring Coefficients'!$E$2:$E$36,MATCH(LEFT(D55)&amp;INDEX(Factors!C:C,MATCH(E55,Factors!A:A,0)),'Scoring Coefficients'!$A$2:$A$36,0))-ROUNDUP($K55,2))^INDEX('Scoring Coefficients'!$F$2:$F$36,MATCH(LEFT(D55)&amp;INDEX(Factors!C:C,MATCH(E55,Factors!A:A,0)),'Scoring Coefficients'!$A$2:$A$36,0)))),0),IF(INDEX(Factors!B:B,MATCH(E55,Factors!A:A,0))="Jump",IFERROR(INT(INDEX('Scoring Coefficients'!$D$2:$D$36,MATCH(LEFT(D55)&amp;INDEX(Factors!C:C,MATCH(E55,Factors!A:A,0)),'Scoring Coefficients'!$A$2:$A$36,0))*((INT(ROUNDDOWN($K55,2)*100)-INDEX('Scoring Coefficients'!$E$2:$E$36,MATCH(LEFT(D55)&amp;INDEX(Factors!C:C,MATCH(E55,Factors!A:A,0)),'Scoring Coefficients'!$A$2:$A$36,0)))^INDEX('Scoring Coefficients'!$F$2:$F$36,MATCH(LEFT(D55)&amp;INDEX(Factors!C:C,MATCH(E55,Factors!A:A,0)),'Scoring Coefficients'!$A$2:$A$36,0)))),0),IFERROR(INT(INDEX('Scoring Coefficients'!$D$2:$D$36,MATCH(LEFT(D55)&amp;INDEX(Factors!C:C,MATCH(E55,Factors!A:A,0)),'Scoring Coefficients'!$A$2:$A$36,0))*((ROUNDDOWN($K55,2)-INDEX('Scoring Coefficients'!$E$2:$E$36,MATCH(LEFT(D55)&amp;INDEX(Factors!C:C,MATCH(E55,Factors!A:A,0)),'Scoring Coefficients'!$A$2:$A$36,0)))^INDEX('Scoring Coefficients'!$F$2:$F$36,MATCH(LEFT(D55)&amp;INDEX(Factors!C:C,MATCH(E55,Factors!A:A,0)),'Scoring Coefficients'!$A$2:$A$36,0)))),0))),"")</f>
        <v/>
      </c>
    </row>
    <row r="56" spans="1:12" x14ac:dyDescent="0.2">
      <c r="A56" s="18"/>
      <c r="B56" s="17"/>
      <c r="C56" s="17"/>
      <c r="D56" s="17"/>
      <c r="E56" s="17"/>
      <c r="F56" s="7"/>
      <c r="G56" s="12" t="str">
        <f>IF(AND(A56&lt;&gt;0,D56&lt;&gt;"",E56&lt;&gt;"",I56&lt;&gt;""),IF(INDEX(Factors!B:B,MATCH(E56,Factors!A:A,0))="Time",INDEX(Standard!C:C,MATCH(LEFT(D56)&amp;INDEX(Factors!C:C,MATCH(E56,Factors!A:A,0)),Standard!A:A,0))/(I56*INDEX(Factors!$D$2:$FI$31,MATCH(INDEX(Factors!C:C,MATCH(E56,Factors!A:A,0)),Factors!$C$2:$C$31,0),MATCH(LEFT(D56)&amp;IF($A56&lt;30,30,FLOOR($A56,1)),Factors!$D$1:$FI$1,0))),(I56*INDEX(Factors!$D$2:$FI$31,MATCH(INDEX(Factors!C:C,MATCH(E56,Factors!A:A,0)),Factors!$C$2:$C$31,0),MATCH(LEFT(D56)&amp;IF($A56&lt;30,30,FLOOR($A56,1)),Factors!$D$1:$FI$1,0)))/INDEX(Standard!C:C,MATCH(LEFT(D56)&amp;INDEX(Factors!C:C,MATCH(E56,Factors!A:A,0)),Standard!A:A,0))),"")</f>
        <v/>
      </c>
      <c r="H56" s="12" t="str">
        <f>IF(AND(A56&lt;&gt;0,D56&lt;&gt;"",E56&lt;&gt;"",I56&lt;&gt;""),IF(INDEX(Factors!B:B,MATCH(E56,Factors!A:A,0))="Time",INDEX(Standard!C:C,MATCH(LEFT(D56)&amp;INDEX(Factors!C:C,MATCH(E56,Factors!A:A,0)),Standard!A:A,0))/(INDEX(Factors!$D$2:$FI$31,MATCH(INDEX(Factors!C:C,MATCH(E56,Factors!A:A,0)),Factors!$C$2:$C$31,0),MATCH(LEFT(D56)&amp;IF($A56&lt;30,30,(FLOOR($A56/5,1)*5)),Factors!$D$1:$FI$1,0))*I56),(INDEX(Factors!$D$2:$FI$31,MATCH(INDEX(Factors!C:C,MATCH(E56,Factors!A:A,0)),Factors!$C$2:$C$31,0),MATCH(LEFT(D56)&amp;IF($A56&lt;30,30,(FLOOR($A56/5,1)*5)),Factors!$D$1:$FI$1,0))*I56)/INDEX(Standard!C:C,MATCH(LEFT(D56)&amp;INDEX(Factors!C:C,MATCH(E56,Factors!A:A,0)),Standard!A:A,0))),"")</f>
        <v/>
      </c>
      <c r="I56" s="13" t="str">
        <f t="shared" si="1"/>
        <v/>
      </c>
      <c r="J56" s="14" t="str">
        <f>IF(AND(A56&lt;&gt;0,D56&lt;&gt;"",E56&lt;&gt;"",I56&lt;&gt;""),INDEX(Factors!$D$2:$FI$31,MATCH(INDEX(Factors!C:C,MATCH(E56,Factors!A:A,0)),Factors!$C$2:$C$31,0),MATCH(LEFT(D56)&amp;IF($A56&lt;30,30,FLOOR($A56,1)),Factors!$D$1:$FI$1,0))*I56,"")</f>
        <v/>
      </c>
      <c r="K56" s="14" t="str">
        <f>IF(AND(A56&lt;&gt;0,D56&lt;&gt;"",E56&lt;&gt;"",I56&lt;&gt;""),INDEX(Factors!$D$2:$FI$31,MATCH(INDEX(Factors!C:C,MATCH(E56,Factors!A:A,0)),Factors!$C$2:$C$31,0),MATCH(LEFT(D56)&amp;IF($A56&lt;30,30,(FLOOR($A56/5,1)*5)),Factors!$D$1:$FI$1,0))*I56,"")</f>
        <v/>
      </c>
      <c r="L56" s="19" t="str">
        <f>IF(AND(A56&lt;&gt;0,D56&lt;&gt;"",E56&lt;&gt;"",I56&lt;&gt;""),IF(INDEX(Factors!B:B,MATCH(E56,Factors!A:A,0))="Time",IFERROR(INT(INDEX('Scoring Coefficients'!$D$2:$D$36,MATCH(LEFT(D56)&amp;INDEX(Factors!C:C,MATCH(E56,Factors!A:A,0)),'Scoring Coefficients'!$A$2:$A$36,0))*((INDEX('Scoring Coefficients'!$E$2:$E$36,MATCH(LEFT(D56)&amp;INDEX(Factors!C:C,MATCH(E56,Factors!A:A,0)),'Scoring Coefficients'!$A$2:$A$36,0))-ROUNDUP($K56,2))^INDEX('Scoring Coefficients'!$F$2:$F$36,MATCH(LEFT(D56)&amp;INDEX(Factors!C:C,MATCH(E56,Factors!A:A,0)),'Scoring Coefficients'!$A$2:$A$36,0)))),0),IF(INDEX(Factors!B:B,MATCH(E56,Factors!A:A,0))="Jump",IFERROR(INT(INDEX('Scoring Coefficients'!$D$2:$D$36,MATCH(LEFT(D56)&amp;INDEX(Factors!C:C,MATCH(E56,Factors!A:A,0)),'Scoring Coefficients'!$A$2:$A$36,0))*((INT(ROUNDDOWN($K56,2)*100)-INDEX('Scoring Coefficients'!$E$2:$E$36,MATCH(LEFT(D56)&amp;INDEX(Factors!C:C,MATCH(E56,Factors!A:A,0)),'Scoring Coefficients'!$A$2:$A$36,0)))^INDEX('Scoring Coefficients'!$F$2:$F$36,MATCH(LEFT(D56)&amp;INDEX(Factors!C:C,MATCH(E56,Factors!A:A,0)),'Scoring Coefficients'!$A$2:$A$36,0)))),0),IFERROR(INT(INDEX('Scoring Coefficients'!$D$2:$D$36,MATCH(LEFT(D56)&amp;INDEX(Factors!C:C,MATCH(E56,Factors!A:A,0)),'Scoring Coefficients'!$A$2:$A$36,0))*((ROUNDDOWN($K56,2)-INDEX('Scoring Coefficients'!$E$2:$E$36,MATCH(LEFT(D56)&amp;INDEX(Factors!C:C,MATCH(E56,Factors!A:A,0)),'Scoring Coefficients'!$A$2:$A$36,0)))^INDEX('Scoring Coefficients'!$F$2:$F$36,MATCH(LEFT(D56)&amp;INDEX(Factors!C:C,MATCH(E56,Factors!A:A,0)),'Scoring Coefficients'!$A$2:$A$36,0)))),0))),"")</f>
        <v/>
      </c>
    </row>
    <row r="57" spans="1:12" x14ac:dyDescent="0.2">
      <c r="A57" s="18"/>
      <c r="B57" s="17"/>
      <c r="C57" s="17"/>
      <c r="D57" s="17"/>
      <c r="E57" s="17"/>
      <c r="F57" s="7"/>
      <c r="G57" s="12" t="str">
        <f>IF(AND(A57&lt;&gt;0,D57&lt;&gt;"",E57&lt;&gt;"",I57&lt;&gt;""),IF(INDEX(Factors!B:B,MATCH(E57,Factors!A:A,0))="Time",INDEX(Standard!C:C,MATCH(LEFT(D57)&amp;INDEX(Factors!C:C,MATCH(E57,Factors!A:A,0)),Standard!A:A,0))/(I57*INDEX(Factors!$D$2:$FI$31,MATCH(INDEX(Factors!C:C,MATCH(E57,Factors!A:A,0)),Factors!$C$2:$C$31,0),MATCH(LEFT(D57)&amp;IF($A57&lt;30,30,FLOOR($A57,1)),Factors!$D$1:$FI$1,0))),(I57*INDEX(Factors!$D$2:$FI$31,MATCH(INDEX(Factors!C:C,MATCH(E57,Factors!A:A,0)),Factors!$C$2:$C$31,0),MATCH(LEFT(D57)&amp;IF($A57&lt;30,30,FLOOR($A57,1)),Factors!$D$1:$FI$1,0)))/INDEX(Standard!C:C,MATCH(LEFT(D57)&amp;INDEX(Factors!C:C,MATCH(E57,Factors!A:A,0)),Standard!A:A,0))),"")</f>
        <v/>
      </c>
      <c r="H57" s="12" t="str">
        <f>IF(AND(A57&lt;&gt;0,D57&lt;&gt;"",E57&lt;&gt;"",I57&lt;&gt;""),IF(INDEX(Factors!B:B,MATCH(E57,Factors!A:A,0))="Time",INDEX(Standard!C:C,MATCH(LEFT(D57)&amp;INDEX(Factors!C:C,MATCH(E57,Factors!A:A,0)),Standard!A:A,0))/(INDEX(Factors!$D$2:$FI$31,MATCH(INDEX(Factors!C:C,MATCH(E57,Factors!A:A,0)),Factors!$C$2:$C$31,0),MATCH(LEFT(D57)&amp;IF($A57&lt;30,30,(FLOOR($A57/5,1)*5)),Factors!$D$1:$FI$1,0))*I57),(INDEX(Factors!$D$2:$FI$31,MATCH(INDEX(Factors!C:C,MATCH(E57,Factors!A:A,0)),Factors!$C$2:$C$31,0),MATCH(LEFT(D57)&amp;IF($A57&lt;30,30,(FLOOR($A57/5,1)*5)),Factors!$D$1:$FI$1,0))*I57)/INDEX(Standard!C:C,MATCH(LEFT(D57)&amp;INDEX(Factors!C:C,MATCH(E57,Factors!A:A,0)),Standard!A:A,0))),"")</f>
        <v/>
      </c>
      <c r="I57" s="13" t="str">
        <f t="shared" si="1"/>
        <v/>
      </c>
      <c r="J57" s="14" t="str">
        <f>IF(AND(A57&lt;&gt;0,D57&lt;&gt;"",E57&lt;&gt;"",I57&lt;&gt;""),INDEX(Factors!$D$2:$FI$31,MATCH(INDEX(Factors!C:C,MATCH(E57,Factors!A:A,0)),Factors!$C$2:$C$31,0),MATCH(LEFT(D57)&amp;IF($A57&lt;30,30,FLOOR($A57,1)),Factors!$D$1:$FI$1,0))*I57,"")</f>
        <v/>
      </c>
      <c r="K57" s="14" t="str">
        <f>IF(AND(A57&lt;&gt;0,D57&lt;&gt;"",E57&lt;&gt;"",I57&lt;&gt;""),INDEX(Factors!$D$2:$FI$31,MATCH(INDEX(Factors!C:C,MATCH(E57,Factors!A:A,0)),Factors!$C$2:$C$31,0),MATCH(LEFT(D57)&amp;IF($A57&lt;30,30,(FLOOR($A57/5,1)*5)),Factors!$D$1:$FI$1,0))*I57,"")</f>
        <v/>
      </c>
      <c r="L57" s="19" t="str">
        <f>IF(AND(A57&lt;&gt;0,D57&lt;&gt;"",E57&lt;&gt;"",I57&lt;&gt;""),IF(INDEX(Factors!B:B,MATCH(E57,Factors!A:A,0))="Time",IFERROR(INT(INDEX('Scoring Coefficients'!$D$2:$D$36,MATCH(LEFT(D57)&amp;INDEX(Factors!C:C,MATCH(E57,Factors!A:A,0)),'Scoring Coefficients'!$A$2:$A$36,0))*((INDEX('Scoring Coefficients'!$E$2:$E$36,MATCH(LEFT(D57)&amp;INDEX(Factors!C:C,MATCH(E57,Factors!A:A,0)),'Scoring Coefficients'!$A$2:$A$36,0))-ROUNDUP($K57,2))^INDEX('Scoring Coefficients'!$F$2:$F$36,MATCH(LEFT(D57)&amp;INDEX(Factors!C:C,MATCH(E57,Factors!A:A,0)),'Scoring Coefficients'!$A$2:$A$36,0)))),0),IF(INDEX(Factors!B:B,MATCH(E57,Factors!A:A,0))="Jump",IFERROR(INT(INDEX('Scoring Coefficients'!$D$2:$D$36,MATCH(LEFT(D57)&amp;INDEX(Factors!C:C,MATCH(E57,Factors!A:A,0)),'Scoring Coefficients'!$A$2:$A$36,0))*((INT(ROUNDDOWN($K57,2)*100)-INDEX('Scoring Coefficients'!$E$2:$E$36,MATCH(LEFT(D57)&amp;INDEX(Factors!C:C,MATCH(E57,Factors!A:A,0)),'Scoring Coefficients'!$A$2:$A$36,0)))^INDEX('Scoring Coefficients'!$F$2:$F$36,MATCH(LEFT(D57)&amp;INDEX(Factors!C:C,MATCH(E57,Factors!A:A,0)),'Scoring Coefficients'!$A$2:$A$36,0)))),0),IFERROR(INT(INDEX('Scoring Coefficients'!$D$2:$D$36,MATCH(LEFT(D57)&amp;INDEX(Factors!C:C,MATCH(E57,Factors!A:A,0)),'Scoring Coefficients'!$A$2:$A$36,0))*((ROUNDDOWN($K57,2)-INDEX('Scoring Coefficients'!$E$2:$E$36,MATCH(LEFT(D57)&amp;INDEX(Factors!C:C,MATCH(E57,Factors!A:A,0)),'Scoring Coefficients'!$A$2:$A$36,0)))^INDEX('Scoring Coefficients'!$F$2:$F$36,MATCH(LEFT(D57)&amp;INDEX(Factors!C:C,MATCH(E57,Factors!A:A,0)),'Scoring Coefficients'!$A$2:$A$36,0)))),0))),"")</f>
        <v/>
      </c>
    </row>
    <row r="58" spans="1:12" x14ac:dyDescent="0.2">
      <c r="A58" s="18"/>
      <c r="B58" s="17"/>
      <c r="C58" s="17"/>
      <c r="D58" s="17"/>
      <c r="E58" s="17"/>
      <c r="F58" s="7"/>
      <c r="G58" s="12" t="str">
        <f>IF(AND(A58&lt;&gt;0,D58&lt;&gt;"",E58&lt;&gt;"",I58&lt;&gt;""),IF(INDEX(Factors!B:B,MATCH(E58,Factors!A:A,0))="Time",INDEX(Standard!C:C,MATCH(LEFT(D58)&amp;INDEX(Factors!C:C,MATCH(E58,Factors!A:A,0)),Standard!A:A,0))/(I58*INDEX(Factors!$D$2:$FI$31,MATCH(INDEX(Factors!C:C,MATCH(E58,Factors!A:A,0)),Factors!$C$2:$C$31,0),MATCH(LEFT(D58)&amp;IF($A58&lt;30,30,FLOOR($A58,1)),Factors!$D$1:$FI$1,0))),(I58*INDEX(Factors!$D$2:$FI$31,MATCH(INDEX(Factors!C:C,MATCH(E58,Factors!A:A,0)),Factors!$C$2:$C$31,0),MATCH(LEFT(D58)&amp;IF($A58&lt;30,30,FLOOR($A58,1)),Factors!$D$1:$FI$1,0)))/INDEX(Standard!C:C,MATCH(LEFT(D58)&amp;INDEX(Factors!C:C,MATCH(E58,Factors!A:A,0)),Standard!A:A,0))),"")</f>
        <v/>
      </c>
      <c r="H58" s="12" t="str">
        <f>IF(AND(A58&lt;&gt;0,D58&lt;&gt;"",E58&lt;&gt;"",I58&lt;&gt;""),IF(INDEX(Factors!B:B,MATCH(E58,Factors!A:A,0))="Time",INDEX(Standard!C:C,MATCH(LEFT(D58)&amp;INDEX(Factors!C:C,MATCH(E58,Factors!A:A,0)),Standard!A:A,0))/(INDEX(Factors!$D$2:$FI$31,MATCH(INDEX(Factors!C:C,MATCH(E58,Factors!A:A,0)),Factors!$C$2:$C$31,0),MATCH(LEFT(D58)&amp;IF($A58&lt;30,30,(FLOOR($A58/5,1)*5)),Factors!$D$1:$FI$1,0))*I58),(INDEX(Factors!$D$2:$FI$31,MATCH(INDEX(Factors!C:C,MATCH(E58,Factors!A:A,0)),Factors!$C$2:$C$31,0),MATCH(LEFT(D58)&amp;IF($A58&lt;30,30,(FLOOR($A58/5,1)*5)),Factors!$D$1:$FI$1,0))*I58)/INDEX(Standard!C:C,MATCH(LEFT(D58)&amp;INDEX(Factors!C:C,MATCH(E58,Factors!A:A,0)),Standard!A:A,0))),"")</f>
        <v/>
      </c>
      <c r="I58" s="13" t="str">
        <f t="shared" si="1"/>
        <v/>
      </c>
      <c r="J58" s="14" t="str">
        <f>IF(AND(A58&lt;&gt;0,D58&lt;&gt;"",E58&lt;&gt;"",I58&lt;&gt;""),INDEX(Factors!$D$2:$FI$31,MATCH(INDEX(Factors!C:C,MATCH(E58,Factors!A:A,0)),Factors!$C$2:$C$31,0),MATCH(LEFT(D58)&amp;IF($A58&lt;30,30,FLOOR($A58,1)),Factors!$D$1:$FI$1,0))*I58,"")</f>
        <v/>
      </c>
      <c r="K58" s="14" t="str">
        <f>IF(AND(A58&lt;&gt;0,D58&lt;&gt;"",E58&lt;&gt;"",I58&lt;&gt;""),INDEX(Factors!$D$2:$FI$31,MATCH(INDEX(Factors!C:C,MATCH(E58,Factors!A:A,0)),Factors!$C$2:$C$31,0),MATCH(LEFT(D58)&amp;IF($A58&lt;30,30,(FLOOR($A58/5,1)*5)),Factors!$D$1:$FI$1,0))*I58,"")</f>
        <v/>
      </c>
      <c r="L58" s="19" t="str">
        <f>IF(AND(A58&lt;&gt;0,D58&lt;&gt;"",E58&lt;&gt;"",I58&lt;&gt;""),IF(INDEX(Factors!B:B,MATCH(E58,Factors!A:A,0))="Time",IFERROR(INT(INDEX('Scoring Coefficients'!$D$2:$D$36,MATCH(LEFT(D58)&amp;INDEX(Factors!C:C,MATCH(E58,Factors!A:A,0)),'Scoring Coefficients'!$A$2:$A$36,0))*((INDEX('Scoring Coefficients'!$E$2:$E$36,MATCH(LEFT(D58)&amp;INDEX(Factors!C:C,MATCH(E58,Factors!A:A,0)),'Scoring Coefficients'!$A$2:$A$36,0))-ROUNDUP($K58,2))^INDEX('Scoring Coefficients'!$F$2:$F$36,MATCH(LEFT(D58)&amp;INDEX(Factors!C:C,MATCH(E58,Factors!A:A,0)),'Scoring Coefficients'!$A$2:$A$36,0)))),0),IF(INDEX(Factors!B:B,MATCH(E58,Factors!A:A,0))="Jump",IFERROR(INT(INDEX('Scoring Coefficients'!$D$2:$D$36,MATCH(LEFT(D58)&amp;INDEX(Factors!C:C,MATCH(E58,Factors!A:A,0)),'Scoring Coefficients'!$A$2:$A$36,0))*((INT(ROUNDDOWN($K58,2)*100)-INDEX('Scoring Coefficients'!$E$2:$E$36,MATCH(LEFT(D58)&amp;INDEX(Factors!C:C,MATCH(E58,Factors!A:A,0)),'Scoring Coefficients'!$A$2:$A$36,0)))^INDEX('Scoring Coefficients'!$F$2:$F$36,MATCH(LEFT(D58)&amp;INDEX(Factors!C:C,MATCH(E58,Factors!A:A,0)),'Scoring Coefficients'!$A$2:$A$36,0)))),0),IFERROR(INT(INDEX('Scoring Coefficients'!$D$2:$D$36,MATCH(LEFT(D58)&amp;INDEX(Factors!C:C,MATCH(E58,Factors!A:A,0)),'Scoring Coefficients'!$A$2:$A$36,0))*((ROUNDDOWN($K58,2)-INDEX('Scoring Coefficients'!$E$2:$E$36,MATCH(LEFT(D58)&amp;INDEX(Factors!C:C,MATCH(E58,Factors!A:A,0)),'Scoring Coefficients'!$A$2:$A$36,0)))^INDEX('Scoring Coefficients'!$F$2:$F$36,MATCH(LEFT(D58)&amp;INDEX(Factors!C:C,MATCH(E58,Factors!A:A,0)),'Scoring Coefficients'!$A$2:$A$36,0)))),0))),"")</f>
        <v/>
      </c>
    </row>
    <row r="59" spans="1:12" x14ac:dyDescent="0.2">
      <c r="A59" s="18"/>
      <c r="B59" s="17"/>
      <c r="C59" s="17"/>
      <c r="D59" s="17"/>
      <c r="E59" s="17"/>
      <c r="F59" s="7"/>
      <c r="G59" s="12" t="str">
        <f>IF(AND(A59&lt;&gt;0,D59&lt;&gt;"",E59&lt;&gt;"",I59&lt;&gt;""),IF(INDEX(Factors!B:B,MATCH(E59,Factors!A:A,0))="Time",INDEX(Standard!C:C,MATCH(LEFT(D59)&amp;INDEX(Factors!C:C,MATCH(E59,Factors!A:A,0)),Standard!A:A,0))/(I59*INDEX(Factors!$D$2:$FI$31,MATCH(INDEX(Factors!C:C,MATCH(E59,Factors!A:A,0)),Factors!$C$2:$C$31,0),MATCH(LEFT(D59)&amp;IF($A59&lt;30,30,FLOOR($A59,1)),Factors!$D$1:$FI$1,0))),(I59*INDEX(Factors!$D$2:$FI$31,MATCH(INDEX(Factors!C:C,MATCH(E59,Factors!A:A,0)),Factors!$C$2:$C$31,0),MATCH(LEFT(D59)&amp;IF($A59&lt;30,30,FLOOR($A59,1)),Factors!$D$1:$FI$1,0)))/INDEX(Standard!C:C,MATCH(LEFT(D59)&amp;INDEX(Factors!C:C,MATCH(E59,Factors!A:A,0)),Standard!A:A,0))),"")</f>
        <v/>
      </c>
      <c r="H59" s="12" t="str">
        <f>IF(AND(A59&lt;&gt;0,D59&lt;&gt;"",E59&lt;&gt;"",I59&lt;&gt;""),IF(INDEX(Factors!B:B,MATCH(E59,Factors!A:A,0))="Time",INDEX(Standard!C:C,MATCH(LEFT(D59)&amp;INDEX(Factors!C:C,MATCH(E59,Factors!A:A,0)),Standard!A:A,0))/(INDEX(Factors!$D$2:$FI$31,MATCH(INDEX(Factors!C:C,MATCH(E59,Factors!A:A,0)),Factors!$C$2:$C$31,0),MATCH(LEFT(D59)&amp;IF($A59&lt;30,30,(FLOOR($A59/5,1)*5)),Factors!$D$1:$FI$1,0))*I59),(INDEX(Factors!$D$2:$FI$31,MATCH(INDEX(Factors!C:C,MATCH(E59,Factors!A:A,0)),Factors!$C$2:$C$31,0),MATCH(LEFT(D59)&amp;IF($A59&lt;30,30,(FLOOR($A59/5,1)*5)),Factors!$D$1:$FI$1,0))*I59)/INDEX(Standard!C:C,MATCH(LEFT(D59)&amp;INDEX(Factors!C:C,MATCH(E59,Factors!A:A,0)),Standard!A:A,0))),"")</f>
        <v/>
      </c>
      <c r="I59" s="13" t="str">
        <f t="shared" si="1"/>
        <v/>
      </c>
      <c r="J59" s="14" t="str">
        <f>IF(AND(A59&lt;&gt;0,D59&lt;&gt;"",E59&lt;&gt;"",I59&lt;&gt;""),INDEX(Factors!$D$2:$FI$31,MATCH(INDEX(Factors!C:C,MATCH(E59,Factors!A:A,0)),Factors!$C$2:$C$31,0),MATCH(LEFT(D59)&amp;IF($A59&lt;30,30,FLOOR($A59,1)),Factors!$D$1:$FI$1,0))*I59,"")</f>
        <v/>
      </c>
      <c r="K59" s="14" t="str">
        <f>IF(AND(A59&lt;&gt;0,D59&lt;&gt;"",E59&lt;&gt;"",I59&lt;&gt;""),INDEX(Factors!$D$2:$FI$31,MATCH(INDEX(Factors!C:C,MATCH(E59,Factors!A:A,0)),Factors!$C$2:$C$31,0),MATCH(LEFT(D59)&amp;IF($A59&lt;30,30,(FLOOR($A59/5,1)*5)),Factors!$D$1:$FI$1,0))*I59,"")</f>
        <v/>
      </c>
      <c r="L59" s="19" t="str">
        <f>IF(AND(A59&lt;&gt;0,D59&lt;&gt;"",E59&lt;&gt;"",I59&lt;&gt;""),IF(INDEX(Factors!B:B,MATCH(E59,Factors!A:A,0))="Time",IFERROR(INT(INDEX('Scoring Coefficients'!$D$2:$D$36,MATCH(LEFT(D59)&amp;INDEX(Factors!C:C,MATCH(E59,Factors!A:A,0)),'Scoring Coefficients'!$A$2:$A$36,0))*((INDEX('Scoring Coefficients'!$E$2:$E$36,MATCH(LEFT(D59)&amp;INDEX(Factors!C:C,MATCH(E59,Factors!A:A,0)),'Scoring Coefficients'!$A$2:$A$36,0))-ROUNDUP($K59,2))^INDEX('Scoring Coefficients'!$F$2:$F$36,MATCH(LEFT(D59)&amp;INDEX(Factors!C:C,MATCH(E59,Factors!A:A,0)),'Scoring Coefficients'!$A$2:$A$36,0)))),0),IF(INDEX(Factors!B:B,MATCH(E59,Factors!A:A,0))="Jump",IFERROR(INT(INDEX('Scoring Coefficients'!$D$2:$D$36,MATCH(LEFT(D59)&amp;INDEX(Factors!C:C,MATCH(E59,Factors!A:A,0)),'Scoring Coefficients'!$A$2:$A$36,0))*((INT(ROUNDDOWN($K59,2)*100)-INDEX('Scoring Coefficients'!$E$2:$E$36,MATCH(LEFT(D59)&amp;INDEX(Factors!C:C,MATCH(E59,Factors!A:A,0)),'Scoring Coefficients'!$A$2:$A$36,0)))^INDEX('Scoring Coefficients'!$F$2:$F$36,MATCH(LEFT(D59)&amp;INDEX(Factors!C:C,MATCH(E59,Factors!A:A,0)),'Scoring Coefficients'!$A$2:$A$36,0)))),0),IFERROR(INT(INDEX('Scoring Coefficients'!$D$2:$D$36,MATCH(LEFT(D59)&amp;INDEX(Factors!C:C,MATCH(E59,Factors!A:A,0)),'Scoring Coefficients'!$A$2:$A$36,0))*((ROUNDDOWN($K59,2)-INDEX('Scoring Coefficients'!$E$2:$E$36,MATCH(LEFT(D59)&amp;INDEX(Factors!C:C,MATCH(E59,Factors!A:A,0)),'Scoring Coefficients'!$A$2:$A$36,0)))^INDEX('Scoring Coefficients'!$F$2:$F$36,MATCH(LEFT(D59)&amp;INDEX(Factors!C:C,MATCH(E59,Factors!A:A,0)),'Scoring Coefficients'!$A$2:$A$36,0)))),0))),"")</f>
        <v/>
      </c>
    </row>
    <row r="60" spans="1:12" x14ac:dyDescent="0.2">
      <c r="A60" s="18"/>
      <c r="B60" s="17"/>
      <c r="C60" s="17"/>
      <c r="D60" s="17"/>
      <c r="E60" s="17"/>
      <c r="F60" s="7"/>
      <c r="G60" s="12" t="str">
        <f>IF(AND(A60&lt;&gt;0,D60&lt;&gt;"",E60&lt;&gt;"",I60&lt;&gt;""),IF(INDEX(Factors!B:B,MATCH(E60,Factors!A:A,0))="Time",INDEX(Standard!C:C,MATCH(LEFT(D60)&amp;INDEX(Factors!C:C,MATCH(E60,Factors!A:A,0)),Standard!A:A,0))/(I60*INDEX(Factors!$D$2:$FI$31,MATCH(INDEX(Factors!C:C,MATCH(E60,Factors!A:A,0)),Factors!$C$2:$C$31,0),MATCH(LEFT(D60)&amp;IF($A60&lt;30,30,FLOOR($A60,1)),Factors!$D$1:$FI$1,0))),(I60*INDEX(Factors!$D$2:$FI$31,MATCH(INDEX(Factors!C:C,MATCH(E60,Factors!A:A,0)),Factors!$C$2:$C$31,0),MATCH(LEFT(D60)&amp;IF($A60&lt;30,30,FLOOR($A60,1)),Factors!$D$1:$FI$1,0)))/INDEX(Standard!C:C,MATCH(LEFT(D60)&amp;INDEX(Factors!C:C,MATCH(E60,Factors!A:A,0)),Standard!A:A,0))),"")</f>
        <v/>
      </c>
      <c r="H60" s="12" t="str">
        <f>IF(AND(A60&lt;&gt;0,D60&lt;&gt;"",E60&lt;&gt;"",I60&lt;&gt;""),IF(INDEX(Factors!B:B,MATCH(E60,Factors!A:A,0))="Time",INDEX(Standard!C:C,MATCH(LEFT(D60)&amp;INDEX(Factors!C:C,MATCH(E60,Factors!A:A,0)),Standard!A:A,0))/(INDEX(Factors!$D$2:$FI$31,MATCH(INDEX(Factors!C:C,MATCH(E60,Factors!A:A,0)),Factors!$C$2:$C$31,0),MATCH(LEFT(D60)&amp;IF($A60&lt;30,30,(FLOOR($A60/5,1)*5)),Factors!$D$1:$FI$1,0))*I60),(INDEX(Factors!$D$2:$FI$31,MATCH(INDEX(Factors!C:C,MATCH(E60,Factors!A:A,0)),Factors!$C$2:$C$31,0),MATCH(LEFT(D60)&amp;IF($A60&lt;30,30,(FLOOR($A60/5,1)*5)),Factors!$D$1:$FI$1,0))*I60)/INDEX(Standard!C:C,MATCH(LEFT(D60)&amp;INDEX(Factors!C:C,MATCH(E60,Factors!A:A,0)),Standard!A:A,0))),"")</f>
        <v/>
      </c>
      <c r="I60" s="13" t="str">
        <f t="shared" si="1"/>
        <v/>
      </c>
      <c r="J60" s="14" t="str">
        <f>IF(AND(A60&lt;&gt;0,D60&lt;&gt;"",E60&lt;&gt;"",I60&lt;&gt;""),INDEX(Factors!$D$2:$FI$31,MATCH(INDEX(Factors!C:C,MATCH(E60,Factors!A:A,0)),Factors!$C$2:$C$31,0),MATCH(LEFT(D60)&amp;IF($A60&lt;30,30,FLOOR($A60,1)),Factors!$D$1:$FI$1,0))*I60,"")</f>
        <v/>
      </c>
      <c r="K60" s="14" t="str">
        <f>IF(AND(A60&lt;&gt;0,D60&lt;&gt;"",E60&lt;&gt;"",I60&lt;&gt;""),INDEX(Factors!$D$2:$FI$31,MATCH(INDEX(Factors!C:C,MATCH(E60,Factors!A:A,0)),Factors!$C$2:$C$31,0),MATCH(LEFT(D60)&amp;IF($A60&lt;30,30,(FLOOR($A60/5,1)*5)),Factors!$D$1:$FI$1,0))*I60,"")</f>
        <v/>
      </c>
      <c r="L60" s="19" t="str">
        <f>IF(AND(A60&lt;&gt;0,D60&lt;&gt;"",E60&lt;&gt;"",I60&lt;&gt;""),IF(INDEX(Factors!B:B,MATCH(E60,Factors!A:A,0))="Time",IFERROR(INT(INDEX('Scoring Coefficients'!$D$2:$D$36,MATCH(LEFT(D60)&amp;INDEX(Factors!C:C,MATCH(E60,Factors!A:A,0)),'Scoring Coefficients'!$A$2:$A$36,0))*((INDEX('Scoring Coefficients'!$E$2:$E$36,MATCH(LEFT(D60)&amp;INDEX(Factors!C:C,MATCH(E60,Factors!A:A,0)),'Scoring Coefficients'!$A$2:$A$36,0))-ROUNDUP($K60,2))^INDEX('Scoring Coefficients'!$F$2:$F$36,MATCH(LEFT(D60)&amp;INDEX(Factors!C:C,MATCH(E60,Factors!A:A,0)),'Scoring Coefficients'!$A$2:$A$36,0)))),0),IF(INDEX(Factors!B:B,MATCH(E60,Factors!A:A,0))="Jump",IFERROR(INT(INDEX('Scoring Coefficients'!$D$2:$D$36,MATCH(LEFT(D60)&amp;INDEX(Factors!C:C,MATCH(E60,Factors!A:A,0)),'Scoring Coefficients'!$A$2:$A$36,0))*((INT(ROUNDDOWN($K60,2)*100)-INDEX('Scoring Coefficients'!$E$2:$E$36,MATCH(LEFT(D60)&amp;INDEX(Factors!C:C,MATCH(E60,Factors!A:A,0)),'Scoring Coefficients'!$A$2:$A$36,0)))^INDEX('Scoring Coefficients'!$F$2:$F$36,MATCH(LEFT(D60)&amp;INDEX(Factors!C:C,MATCH(E60,Factors!A:A,0)),'Scoring Coefficients'!$A$2:$A$36,0)))),0),IFERROR(INT(INDEX('Scoring Coefficients'!$D$2:$D$36,MATCH(LEFT(D60)&amp;INDEX(Factors!C:C,MATCH(E60,Factors!A:A,0)),'Scoring Coefficients'!$A$2:$A$36,0))*((ROUNDDOWN($K60,2)-INDEX('Scoring Coefficients'!$E$2:$E$36,MATCH(LEFT(D60)&amp;INDEX(Factors!C:C,MATCH(E60,Factors!A:A,0)),'Scoring Coefficients'!$A$2:$A$36,0)))^INDEX('Scoring Coefficients'!$F$2:$F$36,MATCH(LEFT(D60)&amp;INDEX(Factors!C:C,MATCH(E60,Factors!A:A,0)),'Scoring Coefficients'!$A$2:$A$36,0)))),0))),"")</f>
        <v/>
      </c>
    </row>
    <row r="61" spans="1:12" x14ac:dyDescent="0.2">
      <c r="A61" s="18"/>
      <c r="B61" s="17"/>
      <c r="C61" s="17"/>
      <c r="D61" s="17"/>
      <c r="E61" s="17"/>
      <c r="F61" s="7"/>
      <c r="G61" s="12" t="str">
        <f>IF(AND(A61&lt;&gt;0,D61&lt;&gt;"",E61&lt;&gt;"",I61&lt;&gt;""),IF(INDEX(Factors!B:B,MATCH(E61,Factors!A:A,0))="Time",INDEX(Standard!C:C,MATCH(LEFT(D61)&amp;INDEX(Factors!C:C,MATCH(E61,Factors!A:A,0)),Standard!A:A,0))/(I61*INDEX(Factors!$D$2:$FI$31,MATCH(INDEX(Factors!C:C,MATCH(E61,Factors!A:A,0)),Factors!$C$2:$C$31,0),MATCH(LEFT(D61)&amp;IF($A61&lt;30,30,FLOOR($A61,1)),Factors!$D$1:$FI$1,0))),(I61*INDEX(Factors!$D$2:$FI$31,MATCH(INDEX(Factors!C:C,MATCH(E61,Factors!A:A,0)),Factors!$C$2:$C$31,0),MATCH(LEFT(D61)&amp;IF($A61&lt;30,30,FLOOR($A61,1)),Factors!$D$1:$FI$1,0)))/INDEX(Standard!C:C,MATCH(LEFT(D61)&amp;INDEX(Factors!C:C,MATCH(E61,Factors!A:A,0)),Standard!A:A,0))),"")</f>
        <v/>
      </c>
      <c r="H61" s="12" t="str">
        <f>IF(AND(A61&lt;&gt;0,D61&lt;&gt;"",E61&lt;&gt;"",I61&lt;&gt;""),IF(INDEX(Factors!B:B,MATCH(E61,Factors!A:A,0))="Time",INDEX(Standard!C:C,MATCH(LEFT(D61)&amp;INDEX(Factors!C:C,MATCH(E61,Factors!A:A,0)),Standard!A:A,0))/(INDEX(Factors!$D$2:$FI$31,MATCH(INDEX(Factors!C:C,MATCH(E61,Factors!A:A,0)),Factors!$C$2:$C$31,0),MATCH(LEFT(D61)&amp;IF($A61&lt;30,30,(FLOOR($A61/5,1)*5)),Factors!$D$1:$FI$1,0))*I61),(INDEX(Factors!$D$2:$FI$31,MATCH(INDEX(Factors!C:C,MATCH(E61,Factors!A:A,0)),Factors!$C$2:$C$31,0),MATCH(LEFT(D61)&amp;IF($A61&lt;30,30,(FLOOR($A61/5,1)*5)),Factors!$D$1:$FI$1,0))*I61)/INDEX(Standard!C:C,MATCH(LEFT(D61)&amp;INDEX(Factors!C:C,MATCH(E61,Factors!A:A,0)),Standard!A:A,0))),"")</f>
        <v/>
      </c>
      <c r="I61" s="13" t="str">
        <f t="shared" si="1"/>
        <v/>
      </c>
      <c r="J61" s="14" t="str">
        <f>IF(AND(A61&lt;&gt;0,D61&lt;&gt;"",E61&lt;&gt;"",I61&lt;&gt;""),INDEX(Factors!$D$2:$FI$31,MATCH(INDEX(Factors!C:C,MATCH(E61,Factors!A:A,0)),Factors!$C$2:$C$31,0),MATCH(LEFT(D61)&amp;IF($A61&lt;30,30,FLOOR($A61,1)),Factors!$D$1:$FI$1,0))*I61,"")</f>
        <v/>
      </c>
      <c r="K61" s="14" t="str">
        <f>IF(AND(A61&lt;&gt;0,D61&lt;&gt;"",E61&lt;&gt;"",I61&lt;&gt;""),INDEX(Factors!$D$2:$FI$31,MATCH(INDEX(Factors!C:C,MATCH(E61,Factors!A:A,0)),Factors!$C$2:$C$31,0),MATCH(LEFT(D61)&amp;IF($A61&lt;30,30,(FLOOR($A61/5,1)*5)),Factors!$D$1:$FI$1,0))*I61,"")</f>
        <v/>
      </c>
      <c r="L61" s="19" t="str">
        <f>IF(AND(A61&lt;&gt;0,D61&lt;&gt;"",E61&lt;&gt;"",I61&lt;&gt;""),IF(INDEX(Factors!B:B,MATCH(E61,Factors!A:A,0))="Time",IFERROR(INT(INDEX('Scoring Coefficients'!$D$2:$D$36,MATCH(LEFT(D61)&amp;INDEX(Factors!C:C,MATCH(E61,Factors!A:A,0)),'Scoring Coefficients'!$A$2:$A$36,0))*((INDEX('Scoring Coefficients'!$E$2:$E$36,MATCH(LEFT(D61)&amp;INDEX(Factors!C:C,MATCH(E61,Factors!A:A,0)),'Scoring Coefficients'!$A$2:$A$36,0))-ROUNDUP($K61,2))^INDEX('Scoring Coefficients'!$F$2:$F$36,MATCH(LEFT(D61)&amp;INDEX(Factors!C:C,MATCH(E61,Factors!A:A,0)),'Scoring Coefficients'!$A$2:$A$36,0)))),0),IF(INDEX(Factors!B:B,MATCH(E61,Factors!A:A,0))="Jump",IFERROR(INT(INDEX('Scoring Coefficients'!$D$2:$D$36,MATCH(LEFT(D61)&amp;INDEX(Factors!C:C,MATCH(E61,Factors!A:A,0)),'Scoring Coefficients'!$A$2:$A$36,0))*((INT(ROUNDDOWN($K61,2)*100)-INDEX('Scoring Coefficients'!$E$2:$E$36,MATCH(LEFT(D61)&amp;INDEX(Factors!C:C,MATCH(E61,Factors!A:A,0)),'Scoring Coefficients'!$A$2:$A$36,0)))^INDEX('Scoring Coefficients'!$F$2:$F$36,MATCH(LEFT(D61)&amp;INDEX(Factors!C:C,MATCH(E61,Factors!A:A,0)),'Scoring Coefficients'!$A$2:$A$36,0)))),0),IFERROR(INT(INDEX('Scoring Coefficients'!$D$2:$D$36,MATCH(LEFT(D61)&amp;INDEX(Factors!C:C,MATCH(E61,Factors!A:A,0)),'Scoring Coefficients'!$A$2:$A$36,0))*((ROUNDDOWN($K61,2)-INDEX('Scoring Coefficients'!$E$2:$E$36,MATCH(LEFT(D61)&amp;INDEX(Factors!C:C,MATCH(E61,Factors!A:A,0)),'Scoring Coefficients'!$A$2:$A$36,0)))^INDEX('Scoring Coefficients'!$F$2:$F$36,MATCH(LEFT(D61)&amp;INDEX(Factors!C:C,MATCH(E61,Factors!A:A,0)),'Scoring Coefficients'!$A$2:$A$36,0)))),0))),"")</f>
        <v/>
      </c>
    </row>
    <row r="62" spans="1:12" x14ac:dyDescent="0.2">
      <c r="A62" s="18"/>
      <c r="B62" s="17"/>
      <c r="C62" s="17"/>
      <c r="D62" s="17"/>
      <c r="E62" s="17"/>
      <c r="F62" s="7"/>
      <c r="G62" s="12" t="str">
        <f>IF(AND(A62&lt;&gt;0,D62&lt;&gt;"",E62&lt;&gt;"",I62&lt;&gt;""),IF(INDEX(Factors!B:B,MATCH(E62,Factors!A:A,0))="Time",INDEX(Standard!C:C,MATCH(LEFT(D62)&amp;INDEX(Factors!C:C,MATCH(E62,Factors!A:A,0)),Standard!A:A,0))/(I62*INDEX(Factors!$D$2:$FI$31,MATCH(INDEX(Factors!C:C,MATCH(E62,Factors!A:A,0)),Factors!$C$2:$C$31,0),MATCH(LEFT(D62)&amp;IF($A62&lt;30,30,FLOOR($A62,1)),Factors!$D$1:$FI$1,0))),(I62*INDEX(Factors!$D$2:$FI$31,MATCH(INDEX(Factors!C:C,MATCH(E62,Factors!A:A,0)),Factors!$C$2:$C$31,0),MATCH(LEFT(D62)&amp;IF($A62&lt;30,30,FLOOR($A62,1)),Factors!$D$1:$FI$1,0)))/INDEX(Standard!C:C,MATCH(LEFT(D62)&amp;INDEX(Factors!C:C,MATCH(E62,Factors!A:A,0)),Standard!A:A,0))),"")</f>
        <v/>
      </c>
      <c r="H62" s="12" t="str">
        <f>IF(AND(A62&lt;&gt;0,D62&lt;&gt;"",E62&lt;&gt;"",I62&lt;&gt;""),IF(INDEX(Factors!B:B,MATCH(E62,Factors!A:A,0))="Time",INDEX(Standard!C:C,MATCH(LEFT(D62)&amp;INDEX(Factors!C:C,MATCH(E62,Factors!A:A,0)),Standard!A:A,0))/(INDEX(Factors!$D$2:$FI$31,MATCH(INDEX(Factors!C:C,MATCH(E62,Factors!A:A,0)),Factors!$C$2:$C$31,0),MATCH(LEFT(D62)&amp;IF($A62&lt;30,30,(FLOOR($A62/5,1)*5)),Factors!$D$1:$FI$1,0))*I62),(INDEX(Factors!$D$2:$FI$31,MATCH(INDEX(Factors!C:C,MATCH(E62,Factors!A:A,0)),Factors!$C$2:$C$31,0),MATCH(LEFT(D62)&amp;IF($A62&lt;30,30,(FLOOR($A62/5,1)*5)),Factors!$D$1:$FI$1,0))*I62)/INDEX(Standard!C:C,MATCH(LEFT(D62)&amp;INDEX(Factors!C:C,MATCH(E62,Factors!A:A,0)),Standard!A:A,0))),"")</f>
        <v/>
      </c>
      <c r="I62" s="13" t="str">
        <f t="shared" si="1"/>
        <v/>
      </c>
      <c r="J62" s="14" t="str">
        <f>IF(AND(A62&lt;&gt;0,D62&lt;&gt;"",E62&lt;&gt;"",I62&lt;&gt;""),INDEX(Factors!$D$2:$FI$31,MATCH(INDEX(Factors!C:C,MATCH(E62,Factors!A:A,0)),Factors!$C$2:$C$31,0),MATCH(LEFT(D62)&amp;IF($A62&lt;30,30,FLOOR($A62,1)),Factors!$D$1:$FI$1,0))*I62,"")</f>
        <v/>
      </c>
      <c r="K62" s="14" t="str">
        <f>IF(AND(A62&lt;&gt;0,D62&lt;&gt;"",E62&lt;&gt;"",I62&lt;&gt;""),INDEX(Factors!$D$2:$FI$31,MATCH(INDEX(Factors!C:C,MATCH(E62,Factors!A:A,0)),Factors!$C$2:$C$31,0),MATCH(LEFT(D62)&amp;IF($A62&lt;30,30,(FLOOR($A62/5,1)*5)),Factors!$D$1:$FI$1,0))*I62,"")</f>
        <v/>
      </c>
      <c r="L62" s="19" t="str">
        <f>IF(AND(A62&lt;&gt;0,D62&lt;&gt;"",E62&lt;&gt;"",I62&lt;&gt;""),IF(INDEX(Factors!B:B,MATCH(E62,Factors!A:A,0))="Time",IFERROR(INT(INDEX('Scoring Coefficients'!$D$2:$D$36,MATCH(LEFT(D62)&amp;INDEX(Factors!C:C,MATCH(E62,Factors!A:A,0)),'Scoring Coefficients'!$A$2:$A$36,0))*((INDEX('Scoring Coefficients'!$E$2:$E$36,MATCH(LEFT(D62)&amp;INDEX(Factors!C:C,MATCH(E62,Factors!A:A,0)),'Scoring Coefficients'!$A$2:$A$36,0))-ROUNDUP($K62,2))^INDEX('Scoring Coefficients'!$F$2:$F$36,MATCH(LEFT(D62)&amp;INDEX(Factors!C:C,MATCH(E62,Factors!A:A,0)),'Scoring Coefficients'!$A$2:$A$36,0)))),0),IF(INDEX(Factors!B:B,MATCH(E62,Factors!A:A,0))="Jump",IFERROR(INT(INDEX('Scoring Coefficients'!$D$2:$D$36,MATCH(LEFT(D62)&amp;INDEX(Factors!C:C,MATCH(E62,Factors!A:A,0)),'Scoring Coefficients'!$A$2:$A$36,0))*((INT(ROUNDDOWN($K62,2)*100)-INDEX('Scoring Coefficients'!$E$2:$E$36,MATCH(LEFT(D62)&amp;INDEX(Factors!C:C,MATCH(E62,Factors!A:A,0)),'Scoring Coefficients'!$A$2:$A$36,0)))^INDEX('Scoring Coefficients'!$F$2:$F$36,MATCH(LEFT(D62)&amp;INDEX(Factors!C:C,MATCH(E62,Factors!A:A,0)),'Scoring Coefficients'!$A$2:$A$36,0)))),0),IFERROR(INT(INDEX('Scoring Coefficients'!$D$2:$D$36,MATCH(LEFT(D62)&amp;INDEX(Factors!C:C,MATCH(E62,Factors!A:A,0)),'Scoring Coefficients'!$A$2:$A$36,0))*((ROUNDDOWN($K62,2)-INDEX('Scoring Coefficients'!$E$2:$E$36,MATCH(LEFT(D62)&amp;INDEX(Factors!C:C,MATCH(E62,Factors!A:A,0)),'Scoring Coefficients'!$A$2:$A$36,0)))^INDEX('Scoring Coefficients'!$F$2:$F$36,MATCH(LEFT(D62)&amp;INDEX(Factors!C:C,MATCH(E62,Factors!A:A,0)),'Scoring Coefficients'!$A$2:$A$36,0)))),0))),"")</f>
        <v/>
      </c>
    </row>
    <row r="63" spans="1:12" x14ac:dyDescent="0.2">
      <c r="A63" s="18"/>
      <c r="B63" s="17"/>
      <c r="C63" s="17"/>
      <c r="D63" s="17"/>
      <c r="E63" s="17"/>
      <c r="F63" s="7"/>
      <c r="G63" s="12" t="str">
        <f>IF(AND(A63&lt;&gt;0,D63&lt;&gt;"",E63&lt;&gt;"",I63&lt;&gt;""),IF(INDEX(Factors!B:B,MATCH(E63,Factors!A:A,0))="Time",INDEX(Standard!C:C,MATCH(LEFT(D63)&amp;INDEX(Factors!C:C,MATCH(E63,Factors!A:A,0)),Standard!A:A,0))/(I63*INDEX(Factors!$D$2:$FI$31,MATCH(INDEX(Factors!C:C,MATCH(E63,Factors!A:A,0)),Factors!$C$2:$C$31,0),MATCH(LEFT(D63)&amp;IF($A63&lt;30,30,FLOOR($A63,1)),Factors!$D$1:$FI$1,0))),(I63*INDEX(Factors!$D$2:$FI$31,MATCH(INDEX(Factors!C:C,MATCH(E63,Factors!A:A,0)),Factors!$C$2:$C$31,0),MATCH(LEFT(D63)&amp;IF($A63&lt;30,30,FLOOR($A63,1)),Factors!$D$1:$FI$1,0)))/INDEX(Standard!C:C,MATCH(LEFT(D63)&amp;INDEX(Factors!C:C,MATCH(E63,Factors!A:A,0)),Standard!A:A,0))),"")</f>
        <v/>
      </c>
      <c r="H63" s="12" t="str">
        <f>IF(AND(A63&lt;&gt;0,D63&lt;&gt;"",E63&lt;&gt;"",I63&lt;&gt;""),IF(INDEX(Factors!B:B,MATCH(E63,Factors!A:A,0))="Time",INDEX(Standard!C:C,MATCH(LEFT(D63)&amp;INDEX(Factors!C:C,MATCH(E63,Factors!A:A,0)),Standard!A:A,0))/(INDEX(Factors!$D$2:$FI$31,MATCH(INDEX(Factors!C:C,MATCH(E63,Factors!A:A,0)),Factors!$C$2:$C$31,0),MATCH(LEFT(D63)&amp;IF($A63&lt;30,30,(FLOOR($A63/5,1)*5)),Factors!$D$1:$FI$1,0))*I63),(INDEX(Factors!$D$2:$FI$31,MATCH(INDEX(Factors!C:C,MATCH(E63,Factors!A:A,0)),Factors!$C$2:$C$31,0),MATCH(LEFT(D63)&amp;IF($A63&lt;30,30,(FLOOR($A63/5,1)*5)),Factors!$D$1:$FI$1,0))*I63)/INDEX(Standard!C:C,MATCH(LEFT(D63)&amp;INDEX(Factors!C:C,MATCH(E63,Factors!A:A,0)),Standard!A:A,0))),"")</f>
        <v/>
      </c>
      <c r="I63" s="13" t="str">
        <f t="shared" si="1"/>
        <v/>
      </c>
      <c r="J63" s="14" t="str">
        <f>IF(AND(A63&lt;&gt;0,D63&lt;&gt;"",E63&lt;&gt;"",I63&lt;&gt;""),INDEX(Factors!$D$2:$FI$31,MATCH(INDEX(Factors!C:C,MATCH(E63,Factors!A:A,0)),Factors!$C$2:$C$31,0),MATCH(LEFT(D63)&amp;IF($A63&lt;30,30,FLOOR($A63,1)),Factors!$D$1:$FI$1,0))*I63,"")</f>
        <v/>
      </c>
      <c r="K63" s="14" t="str">
        <f>IF(AND(A63&lt;&gt;0,D63&lt;&gt;"",E63&lt;&gt;"",I63&lt;&gt;""),INDEX(Factors!$D$2:$FI$31,MATCH(INDEX(Factors!C:C,MATCH(E63,Factors!A:A,0)),Factors!$C$2:$C$31,0),MATCH(LEFT(D63)&amp;IF($A63&lt;30,30,(FLOOR($A63/5,1)*5)),Factors!$D$1:$FI$1,0))*I63,"")</f>
        <v/>
      </c>
      <c r="L63" s="19" t="str">
        <f>IF(AND(A63&lt;&gt;0,D63&lt;&gt;"",E63&lt;&gt;"",I63&lt;&gt;""),IF(INDEX(Factors!B:B,MATCH(E63,Factors!A:A,0))="Time",IFERROR(INT(INDEX('Scoring Coefficients'!$D$2:$D$36,MATCH(LEFT(D63)&amp;INDEX(Factors!C:C,MATCH(E63,Factors!A:A,0)),'Scoring Coefficients'!$A$2:$A$36,0))*((INDEX('Scoring Coefficients'!$E$2:$E$36,MATCH(LEFT(D63)&amp;INDEX(Factors!C:C,MATCH(E63,Factors!A:A,0)),'Scoring Coefficients'!$A$2:$A$36,0))-ROUNDUP($K63,2))^INDEX('Scoring Coefficients'!$F$2:$F$36,MATCH(LEFT(D63)&amp;INDEX(Factors!C:C,MATCH(E63,Factors!A:A,0)),'Scoring Coefficients'!$A$2:$A$36,0)))),0),IF(INDEX(Factors!B:B,MATCH(E63,Factors!A:A,0))="Jump",IFERROR(INT(INDEX('Scoring Coefficients'!$D$2:$D$36,MATCH(LEFT(D63)&amp;INDEX(Factors!C:C,MATCH(E63,Factors!A:A,0)),'Scoring Coefficients'!$A$2:$A$36,0))*((INT(ROUNDDOWN($K63,2)*100)-INDEX('Scoring Coefficients'!$E$2:$E$36,MATCH(LEFT(D63)&amp;INDEX(Factors!C:C,MATCH(E63,Factors!A:A,0)),'Scoring Coefficients'!$A$2:$A$36,0)))^INDEX('Scoring Coefficients'!$F$2:$F$36,MATCH(LEFT(D63)&amp;INDEX(Factors!C:C,MATCH(E63,Factors!A:A,0)),'Scoring Coefficients'!$A$2:$A$36,0)))),0),IFERROR(INT(INDEX('Scoring Coefficients'!$D$2:$D$36,MATCH(LEFT(D63)&amp;INDEX(Factors!C:C,MATCH(E63,Factors!A:A,0)),'Scoring Coefficients'!$A$2:$A$36,0))*((ROUNDDOWN($K63,2)-INDEX('Scoring Coefficients'!$E$2:$E$36,MATCH(LEFT(D63)&amp;INDEX(Factors!C:C,MATCH(E63,Factors!A:A,0)),'Scoring Coefficients'!$A$2:$A$36,0)))^INDEX('Scoring Coefficients'!$F$2:$F$36,MATCH(LEFT(D63)&amp;INDEX(Factors!C:C,MATCH(E63,Factors!A:A,0)),'Scoring Coefficients'!$A$2:$A$36,0)))),0))),"")</f>
        <v/>
      </c>
    </row>
    <row r="64" spans="1:12" x14ac:dyDescent="0.2">
      <c r="A64" s="18"/>
      <c r="B64" s="17"/>
      <c r="C64" s="17"/>
      <c r="D64" s="17"/>
      <c r="E64" s="17"/>
      <c r="F64" s="7"/>
      <c r="G64" s="12" t="str">
        <f>IF(AND(A64&lt;&gt;0,D64&lt;&gt;"",E64&lt;&gt;"",I64&lt;&gt;""),IF(INDEX(Factors!B:B,MATCH(E64,Factors!A:A,0))="Time",INDEX(Standard!C:C,MATCH(LEFT(D64)&amp;INDEX(Factors!C:C,MATCH(E64,Factors!A:A,0)),Standard!A:A,0))/(I64*INDEX(Factors!$D$2:$FI$31,MATCH(INDEX(Factors!C:C,MATCH(E64,Factors!A:A,0)),Factors!$C$2:$C$31,0),MATCH(LEFT(D64)&amp;IF($A64&lt;30,30,FLOOR($A64,1)),Factors!$D$1:$FI$1,0))),(I64*INDEX(Factors!$D$2:$FI$31,MATCH(INDEX(Factors!C:C,MATCH(E64,Factors!A:A,0)),Factors!$C$2:$C$31,0),MATCH(LEFT(D64)&amp;IF($A64&lt;30,30,FLOOR($A64,1)),Factors!$D$1:$FI$1,0)))/INDEX(Standard!C:C,MATCH(LEFT(D64)&amp;INDEX(Factors!C:C,MATCH(E64,Factors!A:A,0)),Standard!A:A,0))),"")</f>
        <v/>
      </c>
      <c r="H64" s="12" t="str">
        <f>IF(AND(A64&lt;&gt;0,D64&lt;&gt;"",E64&lt;&gt;"",I64&lt;&gt;""),IF(INDEX(Factors!B:B,MATCH(E64,Factors!A:A,0))="Time",INDEX(Standard!C:C,MATCH(LEFT(D64)&amp;INDEX(Factors!C:C,MATCH(E64,Factors!A:A,0)),Standard!A:A,0))/(INDEX(Factors!$D$2:$FI$31,MATCH(INDEX(Factors!C:C,MATCH(E64,Factors!A:A,0)),Factors!$C$2:$C$31,0),MATCH(LEFT(D64)&amp;IF($A64&lt;30,30,(FLOOR($A64/5,1)*5)),Factors!$D$1:$FI$1,0))*I64),(INDEX(Factors!$D$2:$FI$31,MATCH(INDEX(Factors!C:C,MATCH(E64,Factors!A:A,0)),Factors!$C$2:$C$31,0),MATCH(LEFT(D64)&amp;IF($A64&lt;30,30,(FLOOR($A64/5,1)*5)),Factors!$D$1:$FI$1,0))*I64)/INDEX(Standard!C:C,MATCH(LEFT(D64)&amp;INDEX(Factors!C:C,MATCH(E64,Factors!A:A,0)),Standard!A:A,0))),"")</f>
        <v/>
      </c>
      <c r="I64" s="13" t="str">
        <f t="shared" si="1"/>
        <v/>
      </c>
      <c r="J64" s="14" t="str">
        <f>IF(AND(A64&lt;&gt;0,D64&lt;&gt;"",E64&lt;&gt;"",I64&lt;&gt;""),INDEX(Factors!$D$2:$FI$31,MATCH(INDEX(Factors!C:C,MATCH(E64,Factors!A:A,0)),Factors!$C$2:$C$31,0),MATCH(LEFT(D64)&amp;IF($A64&lt;30,30,FLOOR($A64,1)),Factors!$D$1:$FI$1,0))*I64,"")</f>
        <v/>
      </c>
      <c r="K64" s="14" t="str">
        <f>IF(AND(A64&lt;&gt;0,D64&lt;&gt;"",E64&lt;&gt;"",I64&lt;&gt;""),INDEX(Factors!$D$2:$FI$31,MATCH(INDEX(Factors!C:C,MATCH(E64,Factors!A:A,0)),Factors!$C$2:$C$31,0),MATCH(LEFT(D64)&amp;IF($A64&lt;30,30,(FLOOR($A64/5,1)*5)),Factors!$D$1:$FI$1,0))*I64,"")</f>
        <v/>
      </c>
      <c r="L64" s="19" t="str">
        <f>IF(AND(A64&lt;&gt;0,D64&lt;&gt;"",E64&lt;&gt;"",I64&lt;&gt;""),IF(INDEX(Factors!B:B,MATCH(E64,Factors!A:A,0))="Time",IFERROR(INT(INDEX('Scoring Coefficients'!$D$2:$D$36,MATCH(LEFT(D64)&amp;INDEX(Factors!C:C,MATCH(E64,Factors!A:A,0)),'Scoring Coefficients'!$A$2:$A$36,0))*((INDEX('Scoring Coefficients'!$E$2:$E$36,MATCH(LEFT(D64)&amp;INDEX(Factors!C:C,MATCH(E64,Factors!A:A,0)),'Scoring Coefficients'!$A$2:$A$36,0))-ROUNDUP($K64,2))^INDEX('Scoring Coefficients'!$F$2:$F$36,MATCH(LEFT(D64)&amp;INDEX(Factors!C:C,MATCH(E64,Factors!A:A,0)),'Scoring Coefficients'!$A$2:$A$36,0)))),0),IF(INDEX(Factors!B:B,MATCH(E64,Factors!A:A,0))="Jump",IFERROR(INT(INDEX('Scoring Coefficients'!$D$2:$D$36,MATCH(LEFT(D64)&amp;INDEX(Factors!C:C,MATCH(E64,Factors!A:A,0)),'Scoring Coefficients'!$A$2:$A$36,0))*((INT(ROUNDDOWN($K64,2)*100)-INDEX('Scoring Coefficients'!$E$2:$E$36,MATCH(LEFT(D64)&amp;INDEX(Factors!C:C,MATCH(E64,Factors!A:A,0)),'Scoring Coefficients'!$A$2:$A$36,0)))^INDEX('Scoring Coefficients'!$F$2:$F$36,MATCH(LEFT(D64)&amp;INDEX(Factors!C:C,MATCH(E64,Factors!A:A,0)),'Scoring Coefficients'!$A$2:$A$36,0)))),0),IFERROR(INT(INDEX('Scoring Coefficients'!$D$2:$D$36,MATCH(LEFT(D64)&amp;INDEX(Factors!C:C,MATCH(E64,Factors!A:A,0)),'Scoring Coefficients'!$A$2:$A$36,0))*((ROUNDDOWN($K64,2)-INDEX('Scoring Coefficients'!$E$2:$E$36,MATCH(LEFT(D64)&amp;INDEX(Factors!C:C,MATCH(E64,Factors!A:A,0)),'Scoring Coefficients'!$A$2:$A$36,0)))^INDEX('Scoring Coefficients'!$F$2:$F$36,MATCH(LEFT(D64)&amp;INDEX(Factors!C:C,MATCH(E64,Factors!A:A,0)),'Scoring Coefficients'!$A$2:$A$36,0)))),0))),"")</f>
        <v/>
      </c>
    </row>
    <row r="65" spans="1:12" x14ac:dyDescent="0.2">
      <c r="A65" s="18"/>
      <c r="B65" s="17"/>
      <c r="C65" s="17"/>
      <c r="D65" s="17"/>
      <c r="E65" s="17"/>
      <c r="F65" s="7"/>
      <c r="G65" s="12" t="str">
        <f>IF(AND(A65&lt;&gt;0,D65&lt;&gt;"",E65&lt;&gt;"",I65&lt;&gt;""),IF(INDEX(Factors!B:B,MATCH(E65,Factors!A:A,0))="Time",INDEX(Standard!C:C,MATCH(LEFT(D65)&amp;INDEX(Factors!C:C,MATCH(E65,Factors!A:A,0)),Standard!A:A,0))/(I65*INDEX(Factors!$D$2:$FI$31,MATCH(INDEX(Factors!C:C,MATCH(E65,Factors!A:A,0)),Factors!$C$2:$C$31,0),MATCH(LEFT(D65)&amp;IF($A65&lt;30,30,FLOOR($A65,1)),Factors!$D$1:$FI$1,0))),(I65*INDEX(Factors!$D$2:$FI$31,MATCH(INDEX(Factors!C:C,MATCH(E65,Factors!A:A,0)),Factors!$C$2:$C$31,0),MATCH(LEFT(D65)&amp;IF($A65&lt;30,30,FLOOR($A65,1)),Factors!$D$1:$FI$1,0)))/INDEX(Standard!C:C,MATCH(LEFT(D65)&amp;INDEX(Factors!C:C,MATCH(E65,Factors!A:A,0)),Standard!A:A,0))),"")</f>
        <v/>
      </c>
      <c r="H65" s="12" t="str">
        <f>IF(AND(A65&lt;&gt;0,D65&lt;&gt;"",E65&lt;&gt;"",I65&lt;&gt;""),IF(INDEX(Factors!B:B,MATCH(E65,Factors!A:A,0))="Time",INDEX(Standard!C:C,MATCH(LEFT(D65)&amp;INDEX(Factors!C:C,MATCH(E65,Factors!A:A,0)),Standard!A:A,0))/(INDEX(Factors!$D$2:$FI$31,MATCH(INDEX(Factors!C:C,MATCH(E65,Factors!A:A,0)),Factors!$C$2:$C$31,0),MATCH(LEFT(D65)&amp;IF($A65&lt;30,30,(FLOOR($A65/5,1)*5)),Factors!$D$1:$FI$1,0))*I65),(INDEX(Factors!$D$2:$FI$31,MATCH(INDEX(Factors!C:C,MATCH(E65,Factors!A:A,0)),Factors!$C$2:$C$31,0),MATCH(LEFT(D65)&amp;IF($A65&lt;30,30,(FLOOR($A65/5,1)*5)),Factors!$D$1:$FI$1,0))*I65)/INDEX(Standard!C:C,MATCH(LEFT(D65)&amp;INDEX(Factors!C:C,MATCH(E65,Factors!A:A,0)),Standard!A:A,0))),"")</f>
        <v/>
      </c>
      <c r="I65" s="13" t="str">
        <f t="shared" si="1"/>
        <v/>
      </c>
      <c r="J65" s="14" t="str">
        <f>IF(AND(A65&lt;&gt;0,D65&lt;&gt;"",E65&lt;&gt;"",I65&lt;&gt;""),INDEX(Factors!$D$2:$FI$31,MATCH(INDEX(Factors!C:C,MATCH(E65,Factors!A:A,0)),Factors!$C$2:$C$31,0),MATCH(LEFT(D65)&amp;IF($A65&lt;30,30,FLOOR($A65,1)),Factors!$D$1:$FI$1,0))*I65,"")</f>
        <v/>
      </c>
      <c r="K65" s="14" t="str">
        <f>IF(AND(A65&lt;&gt;0,D65&lt;&gt;"",E65&lt;&gt;"",I65&lt;&gt;""),INDEX(Factors!$D$2:$FI$31,MATCH(INDEX(Factors!C:C,MATCH(E65,Factors!A:A,0)),Factors!$C$2:$C$31,0),MATCH(LEFT(D65)&amp;IF($A65&lt;30,30,(FLOOR($A65/5,1)*5)),Factors!$D$1:$FI$1,0))*I65,"")</f>
        <v/>
      </c>
      <c r="L65" s="19" t="str">
        <f>IF(AND(A65&lt;&gt;0,D65&lt;&gt;"",E65&lt;&gt;"",I65&lt;&gt;""),IF(INDEX(Factors!B:B,MATCH(E65,Factors!A:A,0))="Time",IFERROR(INT(INDEX('Scoring Coefficients'!$D$2:$D$36,MATCH(LEFT(D65)&amp;INDEX(Factors!C:C,MATCH(E65,Factors!A:A,0)),'Scoring Coefficients'!$A$2:$A$36,0))*((INDEX('Scoring Coefficients'!$E$2:$E$36,MATCH(LEFT(D65)&amp;INDEX(Factors!C:C,MATCH(E65,Factors!A:A,0)),'Scoring Coefficients'!$A$2:$A$36,0))-ROUNDUP($K65,2))^INDEX('Scoring Coefficients'!$F$2:$F$36,MATCH(LEFT(D65)&amp;INDEX(Factors!C:C,MATCH(E65,Factors!A:A,0)),'Scoring Coefficients'!$A$2:$A$36,0)))),0),IF(INDEX(Factors!B:B,MATCH(E65,Factors!A:A,0))="Jump",IFERROR(INT(INDEX('Scoring Coefficients'!$D$2:$D$36,MATCH(LEFT(D65)&amp;INDEX(Factors!C:C,MATCH(E65,Factors!A:A,0)),'Scoring Coefficients'!$A$2:$A$36,0))*((INT(ROUNDDOWN($K65,2)*100)-INDEX('Scoring Coefficients'!$E$2:$E$36,MATCH(LEFT(D65)&amp;INDEX(Factors!C:C,MATCH(E65,Factors!A:A,0)),'Scoring Coefficients'!$A$2:$A$36,0)))^INDEX('Scoring Coefficients'!$F$2:$F$36,MATCH(LEFT(D65)&amp;INDEX(Factors!C:C,MATCH(E65,Factors!A:A,0)),'Scoring Coefficients'!$A$2:$A$36,0)))),0),IFERROR(INT(INDEX('Scoring Coefficients'!$D$2:$D$36,MATCH(LEFT(D65)&amp;INDEX(Factors!C:C,MATCH(E65,Factors!A:A,0)),'Scoring Coefficients'!$A$2:$A$36,0))*((ROUNDDOWN($K65,2)-INDEX('Scoring Coefficients'!$E$2:$E$36,MATCH(LEFT(D65)&amp;INDEX(Factors!C:C,MATCH(E65,Factors!A:A,0)),'Scoring Coefficients'!$A$2:$A$36,0)))^INDEX('Scoring Coefficients'!$F$2:$F$36,MATCH(LEFT(D65)&amp;INDEX(Factors!C:C,MATCH(E65,Factors!A:A,0)),'Scoring Coefficients'!$A$2:$A$36,0)))),0))),"")</f>
        <v/>
      </c>
    </row>
    <row r="66" spans="1:12" x14ac:dyDescent="0.2">
      <c r="A66" s="18"/>
      <c r="B66" s="17"/>
      <c r="C66" s="17"/>
      <c r="D66" s="17"/>
      <c r="E66" s="17"/>
      <c r="F66" s="7"/>
      <c r="G66" s="12" t="str">
        <f>IF(AND(A66&lt;&gt;0,D66&lt;&gt;"",E66&lt;&gt;"",I66&lt;&gt;""),IF(INDEX(Factors!B:B,MATCH(E66,Factors!A:A,0))="Time",INDEX(Standard!C:C,MATCH(LEFT(D66)&amp;INDEX(Factors!C:C,MATCH(E66,Factors!A:A,0)),Standard!A:A,0))/(I66*INDEX(Factors!$D$2:$FI$31,MATCH(INDEX(Factors!C:C,MATCH(E66,Factors!A:A,0)),Factors!$C$2:$C$31,0),MATCH(LEFT(D66)&amp;IF($A66&lt;30,30,FLOOR($A66,1)),Factors!$D$1:$FI$1,0))),(I66*INDEX(Factors!$D$2:$FI$31,MATCH(INDEX(Factors!C:C,MATCH(E66,Factors!A:A,0)),Factors!$C$2:$C$31,0),MATCH(LEFT(D66)&amp;IF($A66&lt;30,30,FLOOR($A66,1)),Factors!$D$1:$FI$1,0)))/INDEX(Standard!C:C,MATCH(LEFT(D66)&amp;INDEX(Factors!C:C,MATCH(E66,Factors!A:A,0)),Standard!A:A,0))),"")</f>
        <v/>
      </c>
      <c r="H66" s="12" t="str">
        <f>IF(AND(A66&lt;&gt;0,D66&lt;&gt;"",E66&lt;&gt;"",I66&lt;&gt;""),IF(INDEX(Factors!B:B,MATCH(E66,Factors!A:A,0))="Time",INDEX(Standard!C:C,MATCH(LEFT(D66)&amp;INDEX(Factors!C:C,MATCH(E66,Factors!A:A,0)),Standard!A:A,0))/(INDEX(Factors!$D$2:$FI$31,MATCH(INDEX(Factors!C:C,MATCH(E66,Factors!A:A,0)),Factors!$C$2:$C$31,0),MATCH(LEFT(D66)&amp;IF($A66&lt;30,30,(FLOOR($A66/5,1)*5)),Factors!$D$1:$FI$1,0))*I66),(INDEX(Factors!$D$2:$FI$31,MATCH(INDEX(Factors!C:C,MATCH(E66,Factors!A:A,0)),Factors!$C$2:$C$31,0),MATCH(LEFT(D66)&amp;IF($A66&lt;30,30,(FLOOR($A66/5,1)*5)),Factors!$D$1:$FI$1,0))*I66)/INDEX(Standard!C:C,MATCH(LEFT(D66)&amp;INDEX(Factors!C:C,MATCH(E66,Factors!A:A,0)),Standard!A:A,0))),"")</f>
        <v/>
      </c>
      <c r="I66" s="13" t="str">
        <f t="shared" si="1"/>
        <v/>
      </c>
      <c r="J66" s="14" t="str">
        <f>IF(AND(A66&lt;&gt;0,D66&lt;&gt;"",E66&lt;&gt;"",I66&lt;&gt;""),INDEX(Factors!$D$2:$FI$31,MATCH(INDEX(Factors!C:C,MATCH(E66,Factors!A:A,0)),Factors!$C$2:$C$31,0),MATCH(LEFT(D66)&amp;IF($A66&lt;30,30,FLOOR($A66,1)),Factors!$D$1:$FI$1,0))*I66,"")</f>
        <v/>
      </c>
      <c r="K66" s="14" t="str">
        <f>IF(AND(A66&lt;&gt;0,D66&lt;&gt;"",E66&lt;&gt;"",I66&lt;&gt;""),INDEX(Factors!$D$2:$FI$31,MATCH(INDEX(Factors!C:C,MATCH(E66,Factors!A:A,0)),Factors!$C$2:$C$31,0),MATCH(LEFT(D66)&amp;IF($A66&lt;30,30,(FLOOR($A66/5,1)*5)),Factors!$D$1:$FI$1,0))*I66,"")</f>
        <v/>
      </c>
      <c r="L66" s="19" t="str">
        <f>IF(AND(A66&lt;&gt;0,D66&lt;&gt;"",E66&lt;&gt;"",I66&lt;&gt;""),IF(INDEX(Factors!B:B,MATCH(E66,Factors!A:A,0))="Time",IFERROR(INT(INDEX('Scoring Coefficients'!$D$2:$D$36,MATCH(LEFT(D66)&amp;INDEX(Factors!C:C,MATCH(E66,Factors!A:A,0)),'Scoring Coefficients'!$A$2:$A$36,0))*((INDEX('Scoring Coefficients'!$E$2:$E$36,MATCH(LEFT(D66)&amp;INDEX(Factors!C:C,MATCH(E66,Factors!A:A,0)),'Scoring Coefficients'!$A$2:$A$36,0))-ROUNDUP($K66,2))^INDEX('Scoring Coefficients'!$F$2:$F$36,MATCH(LEFT(D66)&amp;INDEX(Factors!C:C,MATCH(E66,Factors!A:A,0)),'Scoring Coefficients'!$A$2:$A$36,0)))),0),IF(INDEX(Factors!B:B,MATCH(E66,Factors!A:A,0))="Jump",IFERROR(INT(INDEX('Scoring Coefficients'!$D$2:$D$36,MATCH(LEFT(D66)&amp;INDEX(Factors!C:C,MATCH(E66,Factors!A:A,0)),'Scoring Coefficients'!$A$2:$A$36,0))*((INT(ROUNDDOWN($K66,2)*100)-INDEX('Scoring Coefficients'!$E$2:$E$36,MATCH(LEFT(D66)&amp;INDEX(Factors!C:C,MATCH(E66,Factors!A:A,0)),'Scoring Coefficients'!$A$2:$A$36,0)))^INDEX('Scoring Coefficients'!$F$2:$F$36,MATCH(LEFT(D66)&amp;INDEX(Factors!C:C,MATCH(E66,Factors!A:A,0)),'Scoring Coefficients'!$A$2:$A$36,0)))),0),IFERROR(INT(INDEX('Scoring Coefficients'!$D$2:$D$36,MATCH(LEFT(D66)&amp;INDEX(Factors!C:C,MATCH(E66,Factors!A:A,0)),'Scoring Coefficients'!$A$2:$A$36,0))*((ROUNDDOWN($K66,2)-INDEX('Scoring Coefficients'!$E$2:$E$36,MATCH(LEFT(D66)&amp;INDEX(Factors!C:C,MATCH(E66,Factors!A:A,0)),'Scoring Coefficients'!$A$2:$A$36,0)))^INDEX('Scoring Coefficients'!$F$2:$F$36,MATCH(LEFT(D66)&amp;INDEX(Factors!C:C,MATCH(E66,Factors!A:A,0)),'Scoring Coefficients'!$A$2:$A$36,0)))),0))),"")</f>
        <v/>
      </c>
    </row>
    <row r="67" spans="1:12" x14ac:dyDescent="0.2">
      <c r="A67" s="18"/>
      <c r="B67" s="17"/>
      <c r="C67" s="17"/>
      <c r="D67" s="17"/>
      <c r="E67" s="17"/>
      <c r="F67" s="7"/>
      <c r="G67" s="12" t="str">
        <f>IF(AND(A67&lt;&gt;0,D67&lt;&gt;"",E67&lt;&gt;"",I67&lt;&gt;""),IF(INDEX(Factors!B:B,MATCH(E67,Factors!A:A,0))="Time",INDEX(Standard!C:C,MATCH(LEFT(D67)&amp;INDEX(Factors!C:C,MATCH(E67,Factors!A:A,0)),Standard!A:A,0))/(I67*INDEX(Factors!$D$2:$FI$31,MATCH(INDEX(Factors!C:C,MATCH(E67,Factors!A:A,0)),Factors!$C$2:$C$31,0),MATCH(LEFT(D67)&amp;IF($A67&lt;30,30,FLOOR($A67,1)),Factors!$D$1:$FI$1,0))),(I67*INDEX(Factors!$D$2:$FI$31,MATCH(INDEX(Factors!C:C,MATCH(E67,Factors!A:A,0)),Factors!$C$2:$C$31,0),MATCH(LEFT(D67)&amp;IF($A67&lt;30,30,FLOOR($A67,1)),Factors!$D$1:$FI$1,0)))/INDEX(Standard!C:C,MATCH(LEFT(D67)&amp;INDEX(Factors!C:C,MATCH(E67,Factors!A:A,0)),Standard!A:A,0))),"")</f>
        <v/>
      </c>
      <c r="H67" s="12" t="str">
        <f>IF(AND(A67&lt;&gt;0,D67&lt;&gt;"",E67&lt;&gt;"",I67&lt;&gt;""),IF(INDEX(Factors!B:B,MATCH(E67,Factors!A:A,0))="Time",INDEX(Standard!C:C,MATCH(LEFT(D67)&amp;INDEX(Factors!C:C,MATCH(E67,Factors!A:A,0)),Standard!A:A,0))/(INDEX(Factors!$D$2:$FI$31,MATCH(INDEX(Factors!C:C,MATCH(E67,Factors!A:A,0)),Factors!$C$2:$C$31,0),MATCH(LEFT(D67)&amp;IF($A67&lt;30,30,(FLOOR($A67/5,1)*5)),Factors!$D$1:$FI$1,0))*I67),(INDEX(Factors!$D$2:$FI$31,MATCH(INDEX(Factors!C:C,MATCH(E67,Factors!A:A,0)),Factors!$C$2:$C$31,0),MATCH(LEFT(D67)&amp;IF($A67&lt;30,30,(FLOOR($A67/5,1)*5)),Factors!$D$1:$FI$1,0))*I67)/INDEX(Standard!C:C,MATCH(LEFT(D67)&amp;INDEX(Factors!C:C,MATCH(E67,Factors!A:A,0)),Standard!A:A,0))),"")</f>
        <v/>
      </c>
      <c r="I67" s="13" t="str">
        <f t="shared" si="1"/>
        <v/>
      </c>
      <c r="J67" s="14" t="str">
        <f>IF(AND(A67&lt;&gt;0,D67&lt;&gt;"",E67&lt;&gt;"",I67&lt;&gt;""),INDEX(Factors!$D$2:$FI$31,MATCH(INDEX(Factors!C:C,MATCH(E67,Factors!A:A,0)),Factors!$C$2:$C$31,0),MATCH(LEFT(D67)&amp;IF($A67&lt;30,30,FLOOR($A67,1)),Factors!$D$1:$FI$1,0))*I67,"")</f>
        <v/>
      </c>
      <c r="K67" s="14" t="str">
        <f>IF(AND(A67&lt;&gt;0,D67&lt;&gt;"",E67&lt;&gt;"",I67&lt;&gt;""),INDEX(Factors!$D$2:$FI$31,MATCH(INDEX(Factors!C:C,MATCH(E67,Factors!A:A,0)),Factors!$C$2:$C$31,0),MATCH(LEFT(D67)&amp;IF($A67&lt;30,30,(FLOOR($A67/5,1)*5)),Factors!$D$1:$FI$1,0))*I67,"")</f>
        <v/>
      </c>
      <c r="L67" s="19" t="str">
        <f>IF(AND(A67&lt;&gt;0,D67&lt;&gt;"",E67&lt;&gt;"",I67&lt;&gt;""),IF(INDEX(Factors!B:B,MATCH(E67,Factors!A:A,0))="Time",IFERROR(INT(INDEX('Scoring Coefficients'!$D$2:$D$36,MATCH(LEFT(D67)&amp;INDEX(Factors!C:C,MATCH(E67,Factors!A:A,0)),'Scoring Coefficients'!$A$2:$A$36,0))*((INDEX('Scoring Coefficients'!$E$2:$E$36,MATCH(LEFT(D67)&amp;INDEX(Factors!C:C,MATCH(E67,Factors!A:A,0)),'Scoring Coefficients'!$A$2:$A$36,0))-ROUNDUP($K67,2))^INDEX('Scoring Coefficients'!$F$2:$F$36,MATCH(LEFT(D67)&amp;INDEX(Factors!C:C,MATCH(E67,Factors!A:A,0)),'Scoring Coefficients'!$A$2:$A$36,0)))),0),IF(INDEX(Factors!B:B,MATCH(E67,Factors!A:A,0))="Jump",IFERROR(INT(INDEX('Scoring Coefficients'!$D$2:$D$36,MATCH(LEFT(D67)&amp;INDEX(Factors!C:C,MATCH(E67,Factors!A:A,0)),'Scoring Coefficients'!$A$2:$A$36,0))*((INT(ROUNDDOWN($K67,2)*100)-INDEX('Scoring Coefficients'!$E$2:$E$36,MATCH(LEFT(D67)&amp;INDEX(Factors!C:C,MATCH(E67,Factors!A:A,0)),'Scoring Coefficients'!$A$2:$A$36,0)))^INDEX('Scoring Coefficients'!$F$2:$F$36,MATCH(LEFT(D67)&amp;INDEX(Factors!C:C,MATCH(E67,Factors!A:A,0)),'Scoring Coefficients'!$A$2:$A$36,0)))),0),IFERROR(INT(INDEX('Scoring Coefficients'!$D$2:$D$36,MATCH(LEFT(D67)&amp;INDEX(Factors!C:C,MATCH(E67,Factors!A:A,0)),'Scoring Coefficients'!$A$2:$A$36,0))*((ROUNDDOWN($K67,2)-INDEX('Scoring Coefficients'!$E$2:$E$36,MATCH(LEFT(D67)&amp;INDEX(Factors!C:C,MATCH(E67,Factors!A:A,0)),'Scoring Coefficients'!$A$2:$A$36,0)))^INDEX('Scoring Coefficients'!$F$2:$F$36,MATCH(LEFT(D67)&amp;INDEX(Factors!C:C,MATCH(E67,Factors!A:A,0)),'Scoring Coefficients'!$A$2:$A$36,0)))),0))),"")</f>
        <v/>
      </c>
    </row>
    <row r="68" spans="1:12" x14ac:dyDescent="0.2">
      <c r="A68" s="18"/>
      <c r="B68" s="17"/>
      <c r="C68" s="17"/>
      <c r="D68" s="17"/>
      <c r="E68" s="17"/>
      <c r="F68" s="7"/>
      <c r="G68" s="12" t="str">
        <f>IF(AND(A68&lt;&gt;0,D68&lt;&gt;"",E68&lt;&gt;"",I68&lt;&gt;""),IF(INDEX(Factors!B:B,MATCH(E68,Factors!A:A,0))="Time",INDEX(Standard!C:C,MATCH(LEFT(D68)&amp;INDEX(Factors!C:C,MATCH(E68,Factors!A:A,0)),Standard!A:A,0))/(I68*INDEX(Factors!$D$2:$FI$31,MATCH(INDEX(Factors!C:C,MATCH(E68,Factors!A:A,0)),Factors!$C$2:$C$31,0),MATCH(LEFT(D68)&amp;IF($A68&lt;30,30,FLOOR($A68,1)),Factors!$D$1:$FI$1,0))),(I68*INDEX(Factors!$D$2:$FI$31,MATCH(INDEX(Factors!C:C,MATCH(E68,Factors!A:A,0)),Factors!$C$2:$C$31,0),MATCH(LEFT(D68)&amp;IF($A68&lt;30,30,FLOOR($A68,1)),Factors!$D$1:$FI$1,0)))/INDEX(Standard!C:C,MATCH(LEFT(D68)&amp;INDEX(Factors!C:C,MATCH(E68,Factors!A:A,0)),Standard!A:A,0))),"")</f>
        <v/>
      </c>
      <c r="H68" s="12" t="str">
        <f>IF(AND(A68&lt;&gt;0,D68&lt;&gt;"",E68&lt;&gt;"",I68&lt;&gt;""),IF(INDEX(Factors!B:B,MATCH(E68,Factors!A:A,0))="Time",INDEX(Standard!C:C,MATCH(LEFT(D68)&amp;INDEX(Factors!C:C,MATCH(E68,Factors!A:A,0)),Standard!A:A,0))/(INDEX(Factors!$D$2:$FI$31,MATCH(INDEX(Factors!C:C,MATCH(E68,Factors!A:A,0)),Factors!$C$2:$C$31,0),MATCH(LEFT(D68)&amp;IF($A68&lt;30,30,(FLOOR($A68/5,1)*5)),Factors!$D$1:$FI$1,0))*I68),(INDEX(Factors!$D$2:$FI$31,MATCH(INDEX(Factors!C:C,MATCH(E68,Factors!A:A,0)),Factors!$C$2:$C$31,0),MATCH(LEFT(D68)&amp;IF($A68&lt;30,30,(FLOOR($A68/5,1)*5)),Factors!$D$1:$FI$1,0))*I68)/INDEX(Standard!C:C,MATCH(LEFT(D68)&amp;INDEX(Factors!C:C,MATCH(E68,Factors!A:A,0)),Standard!A:A,0))),"")</f>
        <v/>
      </c>
      <c r="I68" s="13" t="str">
        <f t="shared" si="1"/>
        <v/>
      </c>
      <c r="J68" s="14" t="str">
        <f>IF(AND(A68&lt;&gt;0,D68&lt;&gt;"",E68&lt;&gt;"",I68&lt;&gt;""),INDEX(Factors!$D$2:$FI$31,MATCH(INDEX(Factors!C:C,MATCH(E68,Factors!A:A,0)),Factors!$C$2:$C$31,0),MATCH(LEFT(D68)&amp;IF($A68&lt;30,30,FLOOR($A68,1)),Factors!$D$1:$FI$1,0))*I68,"")</f>
        <v/>
      </c>
      <c r="K68" s="14" t="str">
        <f>IF(AND(A68&lt;&gt;0,D68&lt;&gt;"",E68&lt;&gt;"",I68&lt;&gt;""),INDEX(Factors!$D$2:$FI$31,MATCH(INDEX(Factors!C:C,MATCH(E68,Factors!A:A,0)),Factors!$C$2:$C$31,0),MATCH(LEFT(D68)&amp;IF($A68&lt;30,30,(FLOOR($A68/5,1)*5)),Factors!$D$1:$FI$1,0))*I68,"")</f>
        <v/>
      </c>
      <c r="L68" s="19" t="str">
        <f>IF(AND(A68&lt;&gt;0,D68&lt;&gt;"",E68&lt;&gt;"",I68&lt;&gt;""),IF(INDEX(Factors!B:B,MATCH(E68,Factors!A:A,0))="Time",IFERROR(INT(INDEX('Scoring Coefficients'!$D$2:$D$36,MATCH(LEFT(D68)&amp;INDEX(Factors!C:C,MATCH(E68,Factors!A:A,0)),'Scoring Coefficients'!$A$2:$A$36,0))*((INDEX('Scoring Coefficients'!$E$2:$E$36,MATCH(LEFT(D68)&amp;INDEX(Factors!C:C,MATCH(E68,Factors!A:A,0)),'Scoring Coefficients'!$A$2:$A$36,0))-ROUNDUP($K68,2))^INDEX('Scoring Coefficients'!$F$2:$F$36,MATCH(LEFT(D68)&amp;INDEX(Factors!C:C,MATCH(E68,Factors!A:A,0)),'Scoring Coefficients'!$A$2:$A$36,0)))),0),IF(INDEX(Factors!B:B,MATCH(E68,Factors!A:A,0))="Jump",IFERROR(INT(INDEX('Scoring Coefficients'!$D$2:$D$36,MATCH(LEFT(D68)&amp;INDEX(Factors!C:C,MATCH(E68,Factors!A:A,0)),'Scoring Coefficients'!$A$2:$A$36,0))*((INT(ROUNDDOWN($K68,2)*100)-INDEX('Scoring Coefficients'!$E$2:$E$36,MATCH(LEFT(D68)&amp;INDEX(Factors!C:C,MATCH(E68,Factors!A:A,0)),'Scoring Coefficients'!$A$2:$A$36,0)))^INDEX('Scoring Coefficients'!$F$2:$F$36,MATCH(LEFT(D68)&amp;INDEX(Factors!C:C,MATCH(E68,Factors!A:A,0)),'Scoring Coefficients'!$A$2:$A$36,0)))),0),IFERROR(INT(INDEX('Scoring Coefficients'!$D$2:$D$36,MATCH(LEFT(D68)&amp;INDEX(Factors!C:C,MATCH(E68,Factors!A:A,0)),'Scoring Coefficients'!$A$2:$A$36,0))*((ROUNDDOWN($K68,2)-INDEX('Scoring Coefficients'!$E$2:$E$36,MATCH(LEFT(D68)&amp;INDEX(Factors!C:C,MATCH(E68,Factors!A:A,0)),'Scoring Coefficients'!$A$2:$A$36,0)))^INDEX('Scoring Coefficients'!$F$2:$F$36,MATCH(LEFT(D68)&amp;INDEX(Factors!C:C,MATCH(E68,Factors!A:A,0)),'Scoring Coefficients'!$A$2:$A$36,0)))),0))),"")</f>
        <v/>
      </c>
    </row>
    <row r="69" spans="1:12" x14ac:dyDescent="0.2">
      <c r="A69" s="18"/>
      <c r="B69" s="17"/>
      <c r="C69" s="17"/>
      <c r="D69" s="17"/>
      <c r="E69" s="17"/>
      <c r="F69" s="7"/>
      <c r="G69" s="12" t="str">
        <f>IF(AND(A69&lt;&gt;0,D69&lt;&gt;"",E69&lt;&gt;"",I69&lt;&gt;""),IF(INDEX(Factors!B:B,MATCH(E69,Factors!A:A,0))="Time",INDEX(Standard!C:C,MATCH(LEFT(D69)&amp;INDEX(Factors!C:C,MATCH(E69,Factors!A:A,0)),Standard!A:A,0))/(I69*INDEX(Factors!$D$2:$FI$31,MATCH(INDEX(Factors!C:C,MATCH(E69,Factors!A:A,0)),Factors!$C$2:$C$31,0),MATCH(LEFT(D69)&amp;IF($A69&lt;30,30,FLOOR($A69,1)),Factors!$D$1:$FI$1,0))),(I69*INDEX(Factors!$D$2:$FI$31,MATCH(INDEX(Factors!C:C,MATCH(E69,Factors!A:A,0)),Factors!$C$2:$C$31,0),MATCH(LEFT(D69)&amp;IF($A69&lt;30,30,FLOOR($A69,1)),Factors!$D$1:$FI$1,0)))/INDEX(Standard!C:C,MATCH(LEFT(D69)&amp;INDEX(Factors!C:C,MATCH(E69,Factors!A:A,0)),Standard!A:A,0))),"")</f>
        <v/>
      </c>
      <c r="H69" s="12" t="str">
        <f>IF(AND(A69&lt;&gt;0,D69&lt;&gt;"",E69&lt;&gt;"",I69&lt;&gt;""),IF(INDEX(Factors!B:B,MATCH(E69,Factors!A:A,0))="Time",INDEX(Standard!C:C,MATCH(LEFT(D69)&amp;INDEX(Factors!C:C,MATCH(E69,Factors!A:A,0)),Standard!A:A,0))/(INDEX(Factors!$D$2:$FI$31,MATCH(INDEX(Factors!C:C,MATCH(E69,Factors!A:A,0)),Factors!$C$2:$C$31,0),MATCH(LEFT(D69)&amp;IF($A69&lt;30,30,(FLOOR($A69/5,1)*5)),Factors!$D$1:$FI$1,0))*I69),(INDEX(Factors!$D$2:$FI$31,MATCH(INDEX(Factors!C:C,MATCH(E69,Factors!A:A,0)),Factors!$C$2:$C$31,0),MATCH(LEFT(D69)&amp;IF($A69&lt;30,30,(FLOOR($A69/5,1)*5)),Factors!$D$1:$FI$1,0))*I69)/INDEX(Standard!C:C,MATCH(LEFT(D69)&amp;INDEX(Factors!C:C,MATCH(E69,Factors!A:A,0)),Standard!A:A,0))),"")</f>
        <v/>
      </c>
      <c r="I69" s="13" t="str">
        <f t="shared" si="1"/>
        <v/>
      </c>
      <c r="J69" s="14" t="str">
        <f>IF(AND(A69&lt;&gt;0,D69&lt;&gt;"",E69&lt;&gt;"",I69&lt;&gt;""),INDEX(Factors!$D$2:$FI$31,MATCH(INDEX(Factors!C:C,MATCH(E69,Factors!A:A,0)),Factors!$C$2:$C$31,0),MATCH(LEFT(D69)&amp;IF($A69&lt;30,30,FLOOR($A69,1)),Factors!$D$1:$FI$1,0))*I69,"")</f>
        <v/>
      </c>
      <c r="K69" s="14" t="str">
        <f>IF(AND(A69&lt;&gt;0,D69&lt;&gt;"",E69&lt;&gt;"",I69&lt;&gt;""),INDEX(Factors!$D$2:$FI$31,MATCH(INDEX(Factors!C:C,MATCH(E69,Factors!A:A,0)),Factors!$C$2:$C$31,0),MATCH(LEFT(D69)&amp;IF($A69&lt;30,30,(FLOOR($A69/5,1)*5)),Factors!$D$1:$FI$1,0))*I69,"")</f>
        <v/>
      </c>
      <c r="L69" s="19" t="str">
        <f>IF(AND(A69&lt;&gt;0,D69&lt;&gt;"",E69&lt;&gt;"",I69&lt;&gt;""),IF(INDEX(Factors!B:B,MATCH(E69,Factors!A:A,0))="Time",IFERROR(INT(INDEX('Scoring Coefficients'!$D$2:$D$36,MATCH(LEFT(D69)&amp;INDEX(Factors!C:C,MATCH(E69,Factors!A:A,0)),'Scoring Coefficients'!$A$2:$A$36,0))*((INDEX('Scoring Coefficients'!$E$2:$E$36,MATCH(LEFT(D69)&amp;INDEX(Factors!C:C,MATCH(E69,Factors!A:A,0)),'Scoring Coefficients'!$A$2:$A$36,0))-ROUNDUP($K69,2))^INDEX('Scoring Coefficients'!$F$2:$F$36,MATCH(LEFT(D69)&amp;INDEX(Factors!C:C,MATCH(E69,Factors!A:A,0)),'Scoring Coefficients'!$A$2:$A$36,0)))),0),IF(INDEX(Factors!B:B,MATCH(E69,Factors!A:A,0))="Jump",IFERROR(INT(INDEX('Scoring Coefficients'!$D$2:$D$36,MATCH(LEFT(D69)&amp;INDEX(Factors!C:C,MATCH(E69,Factors!A:A,0)),'Scoring Coefficients'!$A$2:$A$36,0))*((INT(ROUNDDOWN($K69,2)*100)-INDEX('Scoring Coefficients'!$E$2:$E$36,MATCH(LEFT(D69)&amp;INDEX(Factors!C:C,MATCH(E69,Factors!A:A,0)),'Scoring Coefficients'!$A$2:$A$36,0)))^INDEX('Scoring Coefficients'!$F$2:$F$36,MATCH(LEFT(D69)&amp;INDEX(Factors!C:C,MATCH(E69,Factors!A:A,0)),'Scoring Coefficients'!$A$2:$A$36,0)))),0),IFERROR(INT(INDEX('Scoring Coefficients'!$D$2:$D$36,MATCH(LEFT(D69)&amp;INDEX(Factors!C:C,MATCH(E69,Factors!A:A,0)),'Scoring Coefficients'!$A$2:$A$36,0))*((ROUNDDOWN($K69,2)-INDEX('Scoring Coefficients'!$E$2:$E$36,MATCH(LEFT(D69)&amp;INDEX(Factors!C:C,MATCH(E69,Factors!A:A,0)),'Scoring Coefficients'!$A$2:$A$36,0)))^INDEX('Scoring Coefficients'!$F$2:$F$36,MATCH(LEFT(D69)&amp;INDEX(Factors!C:C,MATCH(E69,Factors!A:A,0)),'Scoring Coefficients'!$A$2:$A$36,0)))),0))),"")</f>
        <v/>
      </c>
    </row>
    <row r="70" spans="1:12" x14ac:dyDescent="0.2">
      <c r="A70" s="18"/>
      <c r="B70" s="17"/>
      <c r="C70" s="17"/>
      <c r="D70" s="17"/>
      <c r="E70" s="17"/>
      <c r="F70" s="7"/>
      <c r="G70" s="12" t="str">
        <f>IF(AND(A70&lt;&gt;0,D70&lt;&gt;"",E70&lt;&gt;"",I70&lt;&gt;""),IF(INDEX(Factors!B:B,MATCH(E70,Factors!A:A,0))="Time",INDEX(Standard!C:C,MATCH(LEFT(D70)&amp;INDEX(Factors!C:C,MATCH(E70,Factors!A:A,0)),Standard!A:A,0))/(I70*INDEX(Factors!$D$2:$FI$31,MATCH(INDEX(Factors!C:C,MATCH(E70,Factors!A:A,0)),Factors!$C$2:$C$31,0),MATCH(LEFT(D70)&amp;IF($A70&lt;30,30,FLOOR($A70,1)),Factors!$D$1:$FI$1,0))),(I70*INDEX(Factors!$D$2:$FI$31,MATCH(INDEX(Factors!C:C,MATCH(E70,Factors!A:A,0)),Factors!$C$2:$C$31,0),MATCH(LEFT(D70)&amp;IF($A70&lt;30,30,FLOOR($A70,1)),Factors!$D$1:$FI$1,0)))/INDEX(Standard!C:C,MATCH(LEFT(D70)&amp;INDEX(Factors!C:C,MATCH(E70,Factors!A:A,0)),Standard!A:A,0))),"")</f>
        <v/>
      </c>
      <c r="H70" s="12" t="str">
        <f>IF(AND(A70&lt;&gt;0,D70&lt;&gt;"",E70&lt;&gt;"",I70&lt;&gt;""),IF(INDEX(Factors!B:B,MATCH(E70,Factors!A:A,0))="Time",INDEX(Standard!C:C,MATCH(LEFT(D70)&amp;INDEX(Factors!C:C,MATCH(E70,Factors!A:A,0)),Standard!A:A,0))/(INDEX(Factors!$D$2:$FI$31,MATCH(INDEX(Factors!C:C,MATCH(E70,Factors!A:A,0)),Factors!$C$2:$C$31,0),MATCH(LEFT(D70)&amp;IF($A70&lt;30,30,(FLOOR($A70/5,1)*5)),Factors!$D$1:$FI$1,0))*I70),(INDEX(Factors!$D$2:$FI$31,MATCH(INDEX(Factors!C:C,MATCH(E70,Factors!A:A,0)),Factors!$C$2:$C$31,0),MATCH(LEFT(D70)&amp;IF($A70&lt;30,30,(FLOOR($A70/5,1)*5)),Factors!$D$1:$FI$1,0))*I70)/INDEX(Standard!C:C,MATCH(LEFT(D70)&amp;INDEX(Factors!C:C,MATCH(E70,Factors!A:A,0)),Standard!A:A,0))),"")</f>
        <v/>
      </c>
      <c r="I70" s="13" t="str">
        <f t="shared" si="1"/>
        <v/>
      </c>
      <c r="J70" s="14" t="str">
        <f>IF(AND(A70&lt;&gt;0,D70&lt;&gt;"",E70&lt;&gt;"",I70&lt;&gt;""),INDEX(Factors!$D$2:$FI$31,MATCH(INDEX(Factors!C:C,MATCH(E70,Factors!A:A,0)),Factors!$C$2:$C$31,0),MATCH(LEFT(D70)&amp;IF($A70&lt;30,30,FLOOR($A70,1)),Factors!$D$1:$FI$1,0))*I70,"")</f>
        <v/>
      </c>
      <c r="K70" s="14" t="str">
        <f>IF(AND(A70&lt;&gt;0,D70&lt;&gt;"",E70&lt;&gt;"",I70&lt;&gt;""),INDEX(Factors!$D$2:$FI$31,MATCH(INDEX(Factors!C:C,MATCH(E70,Factors!A:A,0)),Factors!$C$2:$C$31,0),MATCH(LEFT(D70)&amp;IF($A70&lt;30,30,(FLOOR($A70/5,1)*5)),Factors!$D$1:$FI$1,0))*I70,"")</f>
        <v/>
      </c>
      <c r="L70" s="19" t="str">
        <f>IF(AND(A70&lt;&gt;0,D70&lt;&gt;"",E70&lt;&gt;"",I70&lt;&gt;""),IF(INDEX(Factors!B:B,MATCH(E70,Factors!A:A,0))="Time",IFERROR(INT(INDEX('Scoring Coefficients'!$D$2:$D$36,MATCH(LEFT(D70)&amp;INDEX(Factors!C:C,MATCH(E70,Factors!A:A,0)),'Scoring Coefficients'!$A$2:$A$36,0))*((INDEX('Scoring Coefficients'!$E$2:$E$36,MATCH(LEFT(D70)&amp;INDEX(Factors!C:C,MATCH(E70,Factors!A:A,0)),'Scoring Coefficients'!$A$2:$A$36,0))-ROUNDUP($K70,2))^INDEX('Scoring Coefficients'!$F$2:$F$36,MATCH(LEFT(D70)&amp;INDEX(Factors!C:C,MATCH(E70,Factors!A:A,0)),'Scoring Coefficients'!$A$2:$A$36,0)))),0),IF(INDEX(Factors!B:B,MATCH(E70,Factors!A:A,0))="Jump",IFERROR(INT(INDEX('Scoring Coefficients'!$D$2:$D$36,MATCH(LEFT(D70)&amp;INDEX(Factors!C:C,MATCH(E70,Factors!A:A,0)),'Scoring Coefficients'!$A$2:$A$36,0))*((INT(ROUNDDOWN($K70,2)*100)-INDEX('Scoring Coefficients'!$E$2:$E$36,MATCH(LEFT(D70)&amp;INDEX(Factors!C:C,MATCH(E70,Factors!A:A,0)),'Scoring Coefficients'!$A$2:$A$36,0)))^INDEX('Scoring Coefficients'!$F$2:$F$36,MATCH(LEFT(D70)&amp;INDEX(Factors!C:C,MATCH(E70,Factors!A:A,0)),'Scoring Coefficients'!$A$2:$A$36,0)))),0),IFERROR(INT(INDEX('Scoring Coefficients'!$D$2:$D$36,MATCH(LEFT(D70)&amp;INDEX(Factors!C:C,MATCH(E70,Factors!A:A,0)),'Scoring Coefficients'!$A$2:$A$36,0))*((ROUNDDOWN($K70,2)-INDEX('Scoring Coefficients'!$E$2:$E$36,MATCH(LEFT(D70)&amp;INDEX(Factors!C:C,MATCH(E70,Factors!A:A,0)),'Scoring Coefficients'!$A$2:$A$36,0)))^INDEX('Scoring Coefficients'!$F$2:$F$36,MATCH(LEFT(D70)&amp;INDEX(Factors!C:C,MATCH(E70,Factors!A:A,0)),'Scoring Coefficients'!$A$2:$A$36,0)))),0))),"")</f>
        <v/>
      </c>
    </row>
    <row r="71" spans="1:12" x14ac:dyDescent="0.2">
      <c r="A71" s="18"/>
      <c r="B71" s="17"/>
      <c r="C71" s="17"/>
      <c r="D71" s="17"/>
      <c r="E71" s="17"/>
      <c r="F71" s="7"/>
      <c r="G71" s="12" t="str">
        <f>IF(AND(A71&lt;&gt;0,D71&lt;&gt;"",E71&lt;&gt;"",I71&lt;&gt;""),IF(INDEX(Factors!B:B,MATCH(E71,Factors!A:A,0))="Time",INDEX(Standard!C:C,MATCH(LEFT(D71)&amp;INDEX(Factors!C:C,MATCH(E71,Factors!A:A,0)),Standard!A:A,0))/(I71*INDEX(Factors!$D$2:$FI$31,MATCH(INDEX(Factors!C:C,MATCH(E71,Factors!A:A,0)),Factors!$C$2:$C$31,0),MATCH(LEFT(D71)&amp;IF($A71&lt;30,30,FLOOR($A71,1)),Factors!$D$1:$FI$1,0))),(I71*INDEX(Factors!$D$2:$FI$31,MATCH(INDEX(Factors!C:C,MATCH(E71,Factors!A:A,0)),Factors!$C$2:$C$31,0),MATCH(LEFT(D71)&amp;IF($A71&lt;30,30,FLOOR($A71,1)),Factors!$D$1:$FI$1,0)))/INDEX(Standard!C:C,MATCH(LEFT(D71)&amp;INDEX(Factors!C:C,MATCH(E71,Factors!A:A,0)),Standard!A:A,0))),"")</f>
        <v/>
      </c>
      <c r="H71" s="12" t="str">
        <f>IF(AND(A71&lt;&gt;0,D71&lt;&gt;"",E71&lt;&gt;"",I71&lt;&gt;""),IF(INDEX(Factors!B:B,MATCH(E71,Factors!A:A,0))="Time",INDEX(Standard!C:C,MATCH(LEFT(D71)&amp;INDEX(Factors!C:C,MATCH(E71,Factors!A:A,0)),Standard!A:A,0))/(INDEX(Factors!$D$2:$FI$31,MATCH(INDEX(Factors!C:C,MATCH(E71,Factors!A:A,0)),Factors!$C$2:$C$31,0),MATCH(LEFT(D71)&amp;IF($A71&lt;30,30,(FLOOR($A71/5,1)*5)),Factors!$D$1:$FI$1,0))*I71),(INDEX(Factors!$D$2:$FI$31,MATCH(INDEX(Factors!C:C,MATCH(E71,Factors!A:A,0)),Factors!$C$2:$C$31,0),MATCH(LEFT(D71)&amp;IF($A71&lt;30,30,(FLOOR($A71/5,1)*5)),Factors!$D$1:$FI$1,0))*I71)/INDEX(Standard!C:C,MATCH(LEFT(D71)&amp;INDEX(Factors!C:C,MATCH(E71,Factors!A:A,0)),Standard!A:A,0))),"")</f>
        <v/>
      </c>
      <c r="I71" s="13" t="str">
        <f t="shared" si="1"/>
        <v/>
      </c>
      <c r="J71" s="14" t="str">
        <f>IF(AND(A71&lt;&gt;0,D71&lt;&gt;"",E71&lt;&gt;"",I71&lt;&gt;""),INDEX(Factors!$D$2:$FI$31,MATCH(INDEX(Factors!C:C,MATCH(E71,Factors!A:A,0)),Factors!$C$2:$C$31,0),MATCH(LEFT(D71)&amp;IF($A71&lt;30,30,FLOOR($A71,1)),Factors!$D$1:$FI$1,0))*I71,"")</f>
        <v/>
      </c>
      <c r="K71" s="14" t="str">
        <f>IF(AND(A71&lt;&gt;0,D71&lt;&gt;"",E71&lt;&gt;"",I71&lt;&gt;""),INDEX(Factors!$D$2:$FI$31,MATCH(INDEX(Factors!C:C,MATCH(E71,Factors!A:A,0)),Factors!$C$2:$C$31,0),MATCH(LEFT(D71)&amp;IF($A71&lt;30,30,(FLOOR($A71/5,1)*5)),Factors!$D$1:$FI$1,0))*I71,"")</f>
        <v/>
      </c>
      <c r="L71" s="19" t="str">
        <f>IF(AND(A71&lt;&gt;0,D71&lt;&gt;"",E71&lt;&gt;"",I71&lt;&gt;""),IF(INDEX(Factors!B:B,MATCH(E71,Factors!A:A,0))="Time",IFERROR(INT(INDEX('Scoring Coefficients'!$D$2:$D$36,MATCH(LEFT(D71)&amp;INDEX(Factors!C:C,MATCH(E71,Factors!A:A,0)),'Scoring Coefficients'!$A$2:$A$36,0))*((INDEX('Scoring Coefficients'!$E$2:$E$36,MATCH(LEFT(D71)&amp;INDEX(Factors!C:C,MATCH(E71,Factors!A:A,0)),'Scoring Coefficients'!$A$2:$A$36,0))-ROUNDUP($K71,2))^INDEX('Scoring Coefficients'!$F$2:$F$36,MATCH(LEFT(D71)&amp;INDEX(Factors!C:C,MATCH(E71,Factors!A:A,0)),'Scoring Coefficients'!$A$2:$A$36,0)))),0),IF(INDEX(Factors!B:B,MATCH(E71,Factors!A:A,0))="Jump",IFERROR(INT(INDEX('Scoring Coefficients'!$D$2:$D$36,MATCH(LEFT(D71)&amp;INDEX(Factors!C:C,MATCH(E71,Factors!A:A,0)),'Scoring Coefficients'!$A$2:$A$36,0))*((INT(ROUNDDOWN($K71,2)*100)-INDEX('Scoring Coefficients'!$E$2:$E$36,MATCH(LEFT(D71)&amp;INDEX(Factors!C:C,MATCH(E71,Factors!A:A,0)),'Scoring Coefficients'!$A$2:$A$36,0)))^INDEX('Scoring Coefficients'!$F$2:$F$36,MATCH(LEFT(D71)&amp;INDEX(Factors!C:C,MATCH(E71,Factors!A:A,0)),'Scoring Coefficients'!$A$2:$A$36,0)))),0),IFERROR(INT(INDEX('Scoring Coefficients'!$D$2:$D$36,MATCH(LEFT(D71)&amp;INDEX(Factors!C:C,MATCH(E71,Factors!A:A,0)),'Scoring Coefficients'!$A$2:$A$36,0))*((ROUNDDOWN($K71,2)-INDEX('Scoring Coefficients'!$E$2:$E$36,MATCH(LEFT(D71)&amp;INDEX(Factors!C:C,MATCH(E71,Factors!A:A,0)),'Scoring Coefficients'!$A$2:$A$36,0)))^INDEX('Scoring Coefficients'!$F$2:$F$36,MATCH(LEFT(D71)&amp;INDEX(Factors!C:C,MATCH(E71,Factors!A:A,0)),'Scoring Coefficients'!$A$2:$A$36,0)))),0))),"")</f>
        <v/>
      </c>
    </row>
    <row r="72" spans="1:12" x14ac:dyDescent="0.2">
      <c r="A72" s="18"/>
      <c r="B72" s="17"/>
      <c r="C72" s="17"/>
      <c r="D72" s="17"/>
      <c r="E72" s="17"/>
      <c r="F72" s="7"/>
      <c r="G72" s="12" t="str">
        <f>IF(AND(A72&lt;&gt;0,D72&lt;&gt;"",E72&lt;&gt;"",I72&lt;&gt;""),IF(INDEX(Factors!B:B,MATCH(E72,Factors!A:A,0))="Time",INDEX(Standard!C:C,MATCH(LEFT(D72)&amp;INDEX(Factors!C:C,MATCH(E72,Factors!A:A,0)),Standard!A:A,0))/(I72*INDEX(Factors!$D$2:$FI$31,MATCH(INDEX(Factors!C:C,MATCH(E72,Factors!A:A,0)),Factors!$C$2:$C$31,0),MATCH(LEFT(D72)&amp;IF($A72&lt;30,30,FLOOR($A72,1)),Factors!$D$1:$FI$1,0))),(I72*INDEX(Factors!$D$2:$FI$31,MATCH(INDEX(Factors!C:C,MATCH(E72,Factors!A:A,0)),Factors!$C$2:$C$31,0),MATCH(LEFT(D72)&amp;IF($A72&lt;30,30,FLOOR($A72,1)),Factors!$D$1:$FI$1,0)))/INDEX(Standard!C:C,MATCH(LEFT(D72)&amp;INDEX(Factors!C:C,MATCH(E72,Factors!A:A,0)),Standard!A:A,0))),"")</f>
        <v/>
      </c>
      <c r="H72" s="12" t="str">
        <f>IF(AND(A72&lt;&gt;0,D72&lt;&gt;"",E72&lt;&gt;"",I72&lt;&gt;""),IF(INDEX(Factors!B:B,MATCH(E72,Factors!A:A,0))="Time",INDEX(Standard!C:C,MATCH(LEFT(D72)&amp;INDEX(Factors!C:C,MATCH(E72,Factors!A:A,0)),Standard!A:A,0))/(INDEX(Factors!$D$2:$FI$31,MATCH(INDEX(Factors!C:C,MATCH(E72,Factors!A:A,0)),Factors!$C$2:$C$31,0),MATCH(LEFT(D72)&amp;IF($A72&lt;30,30,(FLOOR($A72/5,1)*5)),Factors!$D$1:$FI$1,0))*I72),(INDEX(Factors!$D$2:$FI$31,MATCH(INDEX(Factors!C:C,MATCH(E72,Factors!A:A,0)),Factors!$C$2:$C$31,0),MATCH(LEFT(D72)&amp;IF($A72&lt;30,30,(FLOOR($A72/5,1)*5)),Factors!$D$1:$FI$1,0))*I72)/INDEX(Standard!C:C,MATCH(LEFT(D72)&amp;INDEX(Factors!C:C,MATCH(E72,Factors!A:A,0)),Standard!A:A,0))),"")</f>
        <v/>
      </c>
      <c r="I72" s="13" t="str">
        <f t="shared" ref="I72:I106" si="2">IF(F72&lt;&gt;"",IFERROR((LEFT(F72,FIND(":",F72)-1)*60)+RIGHT(F72,LEN(F72)-FIND(":",F72)),F72+0),"")</f>
        <v/>
      </c>
      <c r="J72" s="14" t="str">
        <f>IF(AND(A72&lt;&gt;0,D72&lt;&gt;"",E72&lt;&gt;"",I72&lt;&gt;""),INDEX(Factors!$D$2:$FI$31,MATCH(INDEX(Factors!C:C,MATCH(E72,Factors!A:A,0)),Factors!$C$2:$C$31,0),MATCH(LEFT(D72)&amp;IF($A72&lt;30,30,FLOOR($A72,1)),Factors!$D$1:$FI$1,0))*I72,"")</f>
        <v/>
      </c>
      <c r="K72" s="14" t="str">
        <f>IF(AND(A72&lt;&gt;0,D72&lt;&gt;"",E72&lt;&gt;"",I72&lt;&gt;""),INDEX(Factors!$D$2:$FI$31,MATCH(INDEX(Factors!C:C,MATCH(E72,Factors!A:A,0)),Factors!$C$2:$C$31,0),MATCH(LEFT(D72)&amp;IF($A72&lt;30,30,(FLOOR($A72/5,1)*5)),Factors!$D$1:$FI$1,0))*I72,"")</f>
        <v/>
      </c>
      <c r="L72" s="19" t="str">
        <f>IF(AND(A72&lt;&gt;0,D72&lt;&gt;"",E72&lt;&gt;"",I72&lt;&gt;""),IF(INDEX(Factors!B:B,MATCH(E72,Factors!A:A,0))="Time",IFERROR(INT(INDEX('Scoring Coefficients'!$D$2:$D$36,MATCH(LEFT(D72)&amp;INDEX(Factors!C:C,MATCH(E72,Factors!A:A,0)),'Scoring Coefficients'!$A$2:$A$36,0))*((INDEX('Scoring Coefficients'!$E$2:$E$36,MATCH(LEFT(D72)&amp;INDEX(Factors!C:C,MATCH(E72,Factors!A:A,0)),'Scoring Coefficients'!$A$2:$A$36,0))-ROUNDUP($K72,2))^INDEX('Scoring Coefficients'!$F$2:$F$36,MATCH(LEFT(D72)&amp;INDEX(Factors!C:C,MATCH(E72,Factors!A:A,0)),'Scoring Coefficients'!$A$2:$A$36,0)))),0),IF(INDEX(Factors!B:B,MATCH(E72,Factors!A:A,0))="Jump",IFERROR(INT(INDEX('Scoring Coefficients'!$D$2:$D$36,MATCH(LEFT(D72)&amp;INDEX(Factors!C:C,MATCH(E72,Factors!A:A,0)),'Scoring Coefficients'!$A$2:$A$36,0))*((INT(ROUNDDOWN($K72,2)*100)-INDEX('Scoring Coefficients'!$E$2:$E$36,MATCH(LEFT(D72)&amp;INDEX(Factors!C:C,MATCH(E72,Factors!A:A,0)),'Scoring Coefficients'!$A$2:$A$36,0)))^INDEX('Scoring Coefficients'!$F$2:$F$36,MATCH(LEFT(D72)&amp;INDEX(Factors!C:C,MATCH(E72,Factors!A:A,0)),'Scoring Coefficients'!$A$2:$A$36,0)))),0),IFERROR(INT(INDEX('Scoring Coefficients'!$D$2:$D$36,MATCH(LEFT(D72)&amp;INDEX(Factors!C:C,MATCH(E72,Factors!A:A,0)),'Scoring Coefficients'!$A$2:$A$36,0))*((ROUNDDOWN($K72,2)-INDEX('Scoring Coefficients'!$E$2:$E$36,MATCH(LEFT(D72)&amp;INDEX(Factors!C:C,MATCH(E72,Factors!A:A,0)),'Scoring Coefficients'!$A$2:$A$36,0)))^INDEX('Scoring Coefficients'!$F$2:$F$36,MATCH(LEFT(D72)&amp;INDEX(Factors!C:C,MATCH(E72,Factors!A:A,0)),'Scoring Coefficients'!$A$2:$A$36,0)))),0))),"")</f>
        <v/>
      </c>
    </row>
    <row r="73" spans="1:12" x14ac:dyDescent="0.2">
      <c r="A73" s="18"/>
      <c r="B73" s="17"/>
      <c r="C73" s="17"/>
      <c r="D73" s="17"/>
      <c r="E73" s="17"/>
      <c r="F73" s="7"/>
      <c r="G73" s="12" t="str">
        <f>IF(AND(A73&lt;&gt;0,D73&lt;&gt;"",E73&lt;&gt;"",I73&lt;&gt;""),IF(INDEX(Factors!B:B,MATCH(E73,Factors!A:A,0))="Time",INDEX(Standard!C:C,MATCH(LEFT(D73)&amp;INDEX(Factors!C:C,MATCH(E73,Factors!A:A,0)),Standard!A:A,0))/(I73*INDEX(Factors!$D$2:$FI$31,MATCH(INDEX(Factors!C:C,MATCH(E73,Factors!A:A,0)),Factors!$C$2:$C$31,0),MATCH(LEFT(D73)&amp;IF($A73&lt;30,30,FLOOR($A73,1)),Factors!$D$1:$FI$1,0))),(I73*INDEX(Factors!$D$2:$FI$31,MATCH(INDEX(Factors!C:C,MATCH(E73,Factors!A:A,0)),Factors!$C$2:$C$31,0),MATCH(LEFT(D73)&amp;IF($A73&lt;30,30,FLOOR($A73,1)),Factors!$D$1:$FI$1,0)))/INDEX(Standard!C:C,MATCH(LEFT(D73)&amp;INDEX(Factors!C:C,MATCH(E73,Factors!A:A,0)),Standard!A:A,0))),"")</f>
        <v/>
      </c>
      <c r="H73" s="12" t="str">
        <f>IF(AND(A73&lt;&gt;0,D73&lt;&gt;"",E73&lt;&gt;"",I73&lt;&gt;""),IF(INDEX(Factors!B:B,MATCH(E73,Factors!A:A,0))="Time",INDEX(Standard!C:C,MATCH(LEFT(D73)&amp;INDEX(Factors!C:C,MATCH(E73,Factors!A:A,0)),Standard!A:A,0))/(INDEX(Factors!$D$2:$FI$31,MATCH(INDEX(Factors!C:C,MATCH(E73,Factors!A:A,0)),Factors!$C$2:$C$31,0),MATCH(LEFT(D73)&amp;IF($A73&lt;30,30,(FLOOR($A73/5,1)*5)),Factors!$D$1:$FI$1,0))*I73),(INDEX(Factors!$D$2:$FI$31,MATCH(INDEX(Factors!C:C,MATCH(E73,Factors!A:A,0)),Factors!$C$2:$C$31,0),MATCH(LEFT(D73)&amp;IF($A73&lt;30,30,(FLOOR($A73/5,1)*5)),Factors!$D$1:$FI$1,0))*I73)/INDEX(Standard!C:C,MATCH(LEFT(D73)&amp;INDEX(Factors!C:C,MATCH(E73,Factors!A:A,0)),Standard!A:A,0))),"")</f>
        <v/>
      </c>
      <c r="I73" s="13" t="str">
        <f t="shared" si="2"/>
        <v/>
      </c>
      <c r="J73" s="14" t="str">
        <f>IF(AND(A73&lt;&gt;0,D73&lt;&gt;"",E73&lt;&gt;"",I73&lt;&gt;""),INDEX(Factors!$D$2:$FI$31,MATCH(INDEX(Factors!C:C,MATCH(E73,Factors!A:A,0)),Factors!$C$2:$C$31,0),MATCH(LEFT(D73)&amp;IF($A73&lt;30,30,FLOOR($A73,1)),Factors!$D$1:$FI$1,0))*I73,"")</f>
        <v/>
      </c>
      <c r="K73" s="14" t="str">
        <f>IF(AND(A73&lt;&gt;0,D73&lt;&gt;"",E73&lt;&gt;"",I73&lt;&gt;""),INDEX(Factors!$D$2:$FI$31,MATCH(INDEX(Factors!C:C,MATCH(E73,Factors!A:A,0)),Factors!$C$2:$C$31,0),MATCH(LEFT(D73)&amp;IF($A73&lt;30,30,(FLOOR($A73/5,1)*5)),Factors!$D$1:$FI$1,0))*I73,"")</f>
        <v/>
      </c>
      <c r="L73" s="19" t="str">
        <f>IF(AND(A73&lt;&gt;0,D73&lt;&gt;"",E73&lt;&gt;"",I73&lt;&gt;""),IF(INDEX(Factors!B:B,MATCH(E73,Factors!A:A,0))="Time",IFERROR(INT(INDEX('Scoring Coefficients'!$D$2:$D$36,MATCH(LEFT(D73)&amp;INDEX(Factors!C:C,MATCH(E73,Factors!A:A,0)),'Scoring Coefficients'!$A$2:$A$36,0))*((INDEX('Scoring Coefficients'!$E$2:$E$36,MATCH(LEFT(D73)&amp;INDEX(Factors!C:C,MATCH(E73,Factors!A:A,0)),'Scoring Coefficients'!$A$2:$A$36,0))-ROUNDUP($K73,2))^INDEX('Scoring Coefficients'!$F$2:$F$36,MATCH(LEFT(D73)&amp;INDEX(Factors!C:C,MATCH(E73,Factors!A:A,0)),'Scoring Coefficients'!$A$2:$A$36,0)))),0),IF(INDEX(Factors!B:B,MATCH(E73,Factors!A:A,0))="Jump",IFERROR(INT(INDEX('Scoring Coefficients'!$D$2:$D$36,MATCH(LEFT(D73)&amp;INDEX(Factors!C:C,MATCH(E73,Factors!A:A,0)),'Scoring Coefficients'!$A$2:$A$36,0))*((INT(ROUNDDOWN($K73,2)*100)-INDEX('Scoring Coefficients'!$E$2:$E$36,MATCH(LEFT(D73)&amp;INDEX(Factors!C:C,MATCH(E73,Factors!A:A,0)),'Scoring Coefficients'!$A$2:$A$36,0)))^INDEX('Scoring Coefficients'!$F$2:$F$36,MATCH(LEFT(D73)&amp;INDEX(Factors!C:C,MATCH(E73,Factors!A:A,0)),'Scoring Coefficients'!$A$2:$A$36,0)))),0),IFERROR(INT(INDEX('Scoring Coefficients'!$D$2:$D$36,MATCH(LEFT(D73)&amp;INDEX(Factors!C:C,MATCH(E73,Factors!A:A,0)),'Scoring Coefficients'!$A$2:$A$36,0))*((ROUNDDOWN($K73,2)-INDEX('Scoring Coefficients'!$E$2:$E$36,MATCH(LEFT(D73)&amp;INDEX(Factors!C:C,MATCH(E73,Factors!A:A,0)),'Scoring Coefficients'!$A$2:$A$36,0)))^INDEX('Scoring Coefficients'!$F$2:$F$36,MATCH(LEFT(D73)&amp;INDEX(Factors!C:C,MATCH(E73,Factors!A:A,0)),'Scoring Coefficients'!$A$2:$A$36,0)))),0))),"")</f>
        <v/>
      </c>
    </row>
    <row r="74" spans="1:12" x14ac:dyDescent="0.2">
      <c r="A74" s="18"/>
      <c r="B74" s="17"/>
      <c r="C74" s="17"/>
      <c r="D74" s="17"/>
      <c r="E74" s="17"/>
      <c r="F74" s="7"/>
      <c r="G74" s="12" t="str">
        <f>IF(AND(A74&lt;&gt;0,D74&lt;&gt;"",E74&lt;&gt;"",I74&lt;&gt;""),IF(INDEX(Factors!B:B,MATCH(E74,Factors!A:A,0))="Time",INDEX(Standard!C:C,MATCH(LEFT(D74)&amp;INDEX(Factors!C:C,MATCH(E74,Factors!A:A,0)),Standard!A:A,0))/(I74*INDEX(Factors!$D$2:$FI$31,MATCH(INDEX(Factors!C:C,MATCH(E74,Factors!A:A,0)),Factors!$C$2:$C$31,0),MATCH(LEFT(D74)&amp;IF($A74&lt;30,30,FLOOR($A74,1)),Factors!$D$1:$FI$1,0))),(I74*INDEX(Factors!$D$2:$FI$31,MATCH(INDEX(Factors!C:C,MATCH(E74,Factors!A:A,0)),Factors!$C$2:$C$31,0),MATCH(LEFT(D74)&amp;IF($A74&lt;30,30,FLOOR($A74,1)),Factors!$D$1:$FI$1,0)))/INDEX(Standard!C:C,MATCH(LEFT(D74)&amp;INDEX(Factors!C:C,MATCH(E74,Factors!A:A,0)),Standard!A:A,0))),"")</f>
        <v/>
      </c>
      <c r="H74" s="12" t="str">
        <f>IF(AND(A74&lt;&gt;0,D74&lt;&gt;"",E74&lt;&gt;"",I74&lt;&gt;""),IF(INDEX(Factors!B:B,MATCH(E74,Factors!A:A,0))="Time",INDEX(Standard!C:C,MATCH(LEFT(D74)&amp;INDEX(Factors!C:C,MATCH(E74,Factors!A:A,0)),Standard!A:A,0))/(INDEX(Factors!$D$2:$FI$31,MATCH(INDEX(Factors!C:C,MATCH(E74,Factors!A:A,0)),Factors!$C$2:$C$31,0),MATCH(LEFT(D74)&amp;IF($A74&lt;30,30,(FLOOR($A74/5,1)*5)),Factors!$D$1:$FI$1,0))*I74),(INDEX(Factors!$D$2:$FI$31,MATCH(INDEX(Factors!C:C,MATCH(E74,Factors!A:A,0)),Factors!$C$2:$C$31,0),MATCH(LEFT(D74)&amp;IF($A74&lt;30,30,(FLOOR($A74/5,1)*5)),Factors!$D$1:$FI$1,0))*I74)/INDEX(Standard!C:C,MATCH(LEFT(D74)&amp;INDEX(Factors!C:C,MATCH(E74,Factors!A:A,0)),Standard!A:A,0))),"")</f>
        <v/>
      </c>
      <c r="I74" s="13" t="str">
        <f t="shared" si="2"/>
        <v/>
      </c>
      <c r="J74" s="14" t="str">
        <f>IF(AND(A74&lt;&gt;0,D74&lt;&gt;"",E74&lt;&gt;"",I74&lt;&gt;""),INDEX(Factors!$D$2:$FI$31,MATCH(INDEX(Factors!C:C,MATCH(E74,Factors!A:A,0)),Factors!$C$2:$C$31,0),MATCH(LEFT(D74)&amp;IF($A74&lt;30,30,FLOOR($A74,1)),Factors!$D$1:$FI$1,0))*I74,"")</f>
        <v/>
      </c>
      <c r="K74" s="14" t="str">
        <f>IF(AND(A74&lt;&gt;0,D74&lt;&gt;"",E74&lt;&gt;"",I74&lt;&gt;""),INDEX(Factors!$D$2:$FI$31,MATCH(INDEX(Factors!C:C,MATCH(E74,Factors!A:A,0)),Factors!$C$2:$C$31,0),MATCH(LEFT(D74)&amp;IF($A74&lt;30,30,(FLOOR($A74/5,1)*5)),Factors!$D$1:$FI$1,0))*I74,"")</f>
        <v/>
      </c>
      <c r="L74" s="19" t="str">
        <f>IF(AND(A74&lt;&gt;0,D74&lt;&gt;"",E74&lt;&gt;"",I74&lt;&gt;""),IF(INDEX(Factors!B:B,MATCH(E74,Factors!A:A,0))="Time",IFERROR(INT(INDEX('Scoring Coefficients'!$D$2:$D$36,MATCH(LEFT(D74)&amp;INDEX(Factors!C:C,MATCH(E74,Factors!A:A,0)),'Scoring Coefficients'!$A$2:$A$36,0))*((INDEX('Scoring Coefficients'!$E$2:$E$36,MATCH(LEFT(D74)&amp;INDEX(Factors!C:C,MATCH(E74,Factors!A:A,0)),'Scoring Coefficients'!$A$2:$A$36,0))-ROUNDUP($K74,2))^INDEX('Scoring Coefficients'!$F$2:$F$36,MATCH(LEFT(D74)&amp;INDEX(Factors!C:C,MATCH(E74,Factors!A:A,0)),'Scoring Coefficients'!$A$2:$A$36,0)))),0),IF(INDEX(Factors!B:B,MATCH(E74,Factors!A:A,0))="Jump",IFERROR(INT(INDEX('Scoring Coefficients'!$D$2:$D$36,MATCH(LEFT(D74)&amp;INDEX(Factors!C:C,MATCH(E74,Factors!A:A,0)),'Scoring Coefficients'!$A$2:$A$36,0))*((INT(ROUNDDOWN($K74,2)*100)-INDEX('Scoring Coefficients'!$E$2:$E$36,MATCH(LEFT(D74)&amp;INDEX(Factors!C:C,MATCH(E74,Factors!A:A,0)),'Scoring Coefficients'!$A$2:$A$36,0)))^INDEX('Scoring Coefficients'!$F$2:$F$36,MATCH(LEFT(D74)&amp;INDEX(Factors!C:C,MATCH(E74,Factors!A:A,0)),'Scoring Coefficients'!$A$2:$A$36,0)))),0),IFERROR(INT(INDEX('Scoring Coefficients'!$D$2:$D$36,MATCH(LEFT(D74)&amp;INDEX(Factors!C:C,MATCH(E74,Factors!A:A,0)),'Scoring Coefficients'!$A$2:$A$36,0))*((ROUNDDOWN($K74,2)-INDEX('Scoring Coefficients'!$E$2:$E$36,MATCH(LEFT(D74)&amp;INDEX(Factors!C:C,MATCH(E74,Factors!A:A,0)),'Scoring Coefficients'!$A$2:$A$36,0)))^INDEX('Scoring Coefficients'!$F$2:$F$36,MATCH(LEFT(D74)&amp;INDEX(Factors!C:C,MATCH(E74,Factors!A:A,0)),'Scoring Coefficients'!$A$2:$A$36,0)))),0))),"")</f>
        <v/>
      </c>
    </row>
    <row r="75" spans="1:12" x14ac:dyDescent="0.2">
      <c r="A75" s="18"/>
      <c r="B75" s="17"/>
      <c r="C75" s="17"/>
      <c r="D75" s="17"/>
      <c r="E75" s="17"/>
      <c r="F75" s="7"/>
      <c r="G75" s="12" t="str">
        <f>IF(AND(A75&lt;&gt;0,D75&lt;&gt;"",E75&lt;&gt;"",I75&lt;&gt;""),IF(INDEX(Factors!B:B,MATCH(E75,Factors!A:A,0))="Time",INDEX(Standard!C:C,MATCH(LEFT(D75)&amp;INDEX(Factors!C:C,MATCH(E75,Factors!A:A,0)),Standard!A:A,0))/(I75*INDEX(Factors!$D$2:$FI$31,MATCH(INDEX(Factors!C:C,MATCH(E75,Factors!A:A,0)),Factors!$C$2:$C$31,0),MATCH(LEFT(D75)&amp;IF($A75&lt;30,30,FLOOR($A75,1)),Factors!$D$1:$FI$1,0))),(I75*INDEX(Factors!$D$2:$FI$31,MATCH(INDEX(Factors!C:C,MATCH(E75,Factors!A:A,0)),Factors!$C$2:$C$31,0),MATCH(LEFT(D75)&amp;IF($A75&lt;30,30,FLOOR($A75,1)),Factors!$D$1:$FI$1,0)))/INDEX(Standard!C:C,MATCH(LEFT(D75)&amp;INDEX(Factors!C:C,MATCH(E75,Factors!A:A,0)),Standard!A:A,0))),"")</f>
        <v/>
      </c>
      <c r="H75" s="12" t="str">
        <f>IF(AND(A75&lt;&gt;0,D75&lt;&gt;"",E75&lt;&gt;"",I75&lt;&gt;""),IF(INDEX(Factors!B:B,MATCH(E75,Factors!A:A,0))="Time",INDEX(Standard!C:C,MATCH(LEFT(D75)&amp;INDEX(Factors!C:C,MATCH(E75,Factors!A:A,0)),Standard!A:A,0))/(INDEX(Factors!$D$2:$FI$31,MATCH(INDEX(Factors!C:C,MATCH(E75,Factors!A:A,0)),Factors!$C$2:$C$31,0),MATCH(LEFT(D75)&amp;IF($A75&lt;30,30,(FLOOR($A75/5,1)*5)),Factors!$D$1:$FI$1,0))*I75),(INDEX(Factors!$D$2:$FI$31,MATCH(INDEX(Factors!C:C,MATCH(E75,Factors!A:A,0)),Factors!$C$2:$C$31,0),MATCH(LEFT(D75)&amp;IF($A75&lt;30,30,(FLOOR($A75/5,1)*5)),Factors!$D$1:$FI$1,0))*I75)/INDEX(Standard!C:C,MATCH(LEFT(D75)&amp;INDEX(Factors!C:C,MATCH(E75,Factors!A:A,0)),Standard!A:A,0))),"")</f>
        <v/>
      </c>
      <c r="I75" s="13" t="str">
        <f t="shared" si="2"/>
        <v/>
      </c>
      <c r="J75" s="14" t="str">
        <f>IF(AND(A75&lt;&gt;0,D75&lt;&gt;"",E75&lt;&gt;"",I75&lt;&gt;""),INDEX(Factors!$D$2:$FI$31,MATCH(INDEX(Factors!C:C,MATCH(E75,Factors!A:A,0)),Factors!$C$2:$C$31,0),MATCH(LEFT(D75)&amp;IF($A75&lt;30,30,FLOOR($A75,1)),Factors!$D$1:$FI$1,0))*I75,"")</f>
        <v/>
      </c>
      <c r="K75" s="14" t="str">
        <f>IF(AND(A75&lt;&gt;0,D75&lt;&gt;"",E75&lt;&gt;"",I75&lt;&gt;""),INDEX(Factors!$D$2:$FI$31,MATCH(INDEX(Factors!C:C,MATCH(E75,Factors!A:A,0)),Factors!$C$2:$C$31,0),MATCH(LEFT(D75)&amp;IF($A75&lt;30,30,(FLOOR($A75/5,1)*5)),Factors!$D$1:$FI$1,0))*I75,"")</f>
        <v/>
      </c>
      <c r="L75" s="19" t="str">
        <f>IF(AND(A75&lt;&gt;0,D75&lt;&gt;"",E75&lt;&gt;"",I75&lt;&gt;""),IF(INDEX(Factors!B:B,MATCH(E75,Factors!A:A,0))="Time",IFERROR(INT(INDEX('Scoring Coefficients'!$D$2:$D$36,MATCH(LEFT(D75)&amp;INDEX(Factors!C:C,MATCH(E75,Factors!A:A,0)),'Scoring Coefficients'!$A$2:$A$36,0))*((INDEX('Scoring Coefficients'!$E$2:$E$36,MATCH(LEFT(D75)&amp;INDEX(Factors!C:C,MATCH(E75,Factors!A:A,0)),'Scoring Coefficients'!$A$2:$A$36,0))-ROUNDUP($K75,2))^INDEX('Scoring Coefficients'!$F$2:$F$36,MATCH(LEFT(D75)&amp;INDEX(Factors!C:C,MATCH(E75,Factors!A:A,0)),'Scoring Coefficients'!$A$2:$A$36,0)))),0),IF(INDEX(Factors!B:B,MATCH(E75,Factors!A:A,0))="Jump",IFERROR(INT(INDEX('Scoring Coefficients'!$D$2:$D$36,MATCH(LEFT(D75)&amp;INDEX(Factors!C:C,MATCH(E75,Factors!A:A,0)),'Scoring Coefficients'!$A$2:$A$36,0))*((INT(ROUNDDOWN($K75,2)*100)-INDEX('Scoring Coefficients'!$E$2:$E$36,MATCH(LEFT(D75)&amp;INDEX(Factors!C:C,MATCH(E75,Factors!A:A,0)),'Scoring Coefficients'!$A$2:$A$36,0)))^INDEX('Scoring Coefficients'!$F$2:$F$36,MATCH(LEFT(D75)&amp;INDEX(Factors!C:C,MATCH(E75,Factors!A:A,0)),'Scoring Coefficients'!$A$2:$A$36,0)))),0),IFERROR(INT(INDEX('Scoring Coefficients'!$D$2:$D$36,MATCH(LEFT(D75)&amp;INDEX(Factors!C:C,MATCH(E75,Factors!A:A,0)),'Scoring Coefficients'!$A$2:$A$36,0))*((ROUNDDOWN($K75,2)-INDEX('Scoring Coefficients'!$E$2:$E$36,MATCH(LEFT(D75)&amp;INDEX(Factors!C:C,MATCH(E75,Factors!A:A,0)),'Scoring Coefficients'!$A$2:$A$36,0)))^INDEX('Scoring Coefficients'!$F$2:$F$36,MATCH(LEFT(D75)&amp;INDEX(Factors!C:C,MATCH(E75,Factors!A:A,0)),'Scoring Coefficients'!$A$2:$A$36,0)))),0))),"")</f>
        <v/>
      </c>
    </row>
    <row r="76" spans="1:12" x14ac:dyDescent="0.2">
      <c r="A76" s="18"/>
      <c r="B76" s="17"/>
      <c r="C76" s="17"/>
      <c r="D76" s="17"/>
      <c r="E76" s="17"/>
      <c r="F76" s="7"/>
      <c r="G76" s="12" t="str">
        <f>IF(AND(A76&lt;&gt;0,D76&lt;&gt;"",E76&lt;&gt;"",I76&lt;&gt;""),IF(INDEX(Factors!B:B,MATCH(E76,Factors!A:A,0))="Time",INDEX(Standard!C:C,MATCH(LEFT(D76)&amp;INDEX(Factors!C:C,MATCH(E76,Factors!A:A,0)),Standard!A:A,0))/(I76*INDEX(Factors!$D$2:$FI$31,MATCH(INDEX(Factors!C:C,MATCH(E76,Factors!A:A,0)),Factors!$C$2:$C$31,0),MATCH(LEFT(D76)&amp;IF($A76&lt;30,30,FLOOR($A76,1)),Factors!$D$1:$FI$1,0))),(I76*INDEX(Factors!$D$2:$FI$31,MATCH(INDEX(Factors!C:C,MATCH(E76,Factors!A:A,0)),Factors!$C$2:$C$31,0),MATCH(LEFT(D76)&amp;IF($A76&lt;30,30,FLOOR($A76,1)),Factors!$D$1:$FI$1,0)))/INDEX(Standard!C:C,MATCH(LEFT(D76)&amp;INDEX(Factors!C:C,MATCH(E76,Factors!A:A,0)),Standard!A:A,0))),"")</f>
        <v/>
      </c>
      <c r="H76" s="12" t="str">
        <f>IF(AND(A76&lt;&gt;0,D76&lt;&gt;"",E76&lt;&gt;"",I76&lt;&gt;""),IF(INDEX(Factors!B:B,MATCH(E76,Factors!A:A,0))="Time",INDEX(Standard!C:C,MATCH(LEFT(D76)&amp;INDEX(Factors!C:C,MATCH(E76,Factors!A:A,0)),Standard!A:A,0))/(INDEX(Factors!$D$2:$FI$31,MATCH(INDEX(Factors!C:C,MATCH(E76,Factors!A:A,0)),Factors!$C$2:$C$31,0),MATCH(LEFT(D76)&amp;IF($A76&lt;30,30,(FLOOR($A76/5,1)*5)),Factors!$D$1:$FI$1,0))*I76),(INDEX(Factors!$D$2:$FI$31,MATCH(INDEX(Factors!C:C,MATCH(E76,Factors!A:A,0)),Factors!$C$2:$C$31,0),MATCH(LEFT(D76)&amp;IF($A76&lt;30,30,(FLOOR($A76/5,1)*5)),Factors!$D$1:$FI$1,0))*I76)/INDEX(Standard!C:C,MATCH(LEFT(D76)&amp;INDEX(Factors!C:C,MATCH(E76,Factors!A:A,0)),Standard!A:A,0))),"")</f>
        <v/>
      </c>
      <c r="I76" s="13" t="str">
        <f t="shared" si="2"/>
        <v/>
      </c>
      <c r="J76" s="14" t="str">
        <f>IF(AND(A76&lt;&gt;0,D76&lt;&gt;"",E76&lt;&gt;"",I76&lt;&gt;""),INDEX(Factors!$D$2:$FI$31,MATCH(INDEX(Factors!C:C,MATCH(E76,Factors!A:A,0)),Factors!$C$2:$C$31,0),MATCH(LEFT(D76)&amp;IF($A76&lt;30,30,FLOOR($A76,1)),Factors!$D$1:$FI$1,0))*I76,"")</f>
        <v/>
      </c>
      <c r="K76" s="14" t="str">
        <f>IF(AND(A76&lt;&gt;0,D76&lt;&gt;"",E76&lt;&gt;"",I76&lt;&gt;""),INDEX(Factors!$D$2:$FI$31,MATCH(INDEX(Factors!C:C,MATCH(E76,Factors!A:A,0)),Factors!$C$2:$C$31,0),MATCH(LEFT(D76)&amp;IF($A76&lt;30,30,(FLOOR($A76/5,1)*5)),Factors!$D$1:$FI$1,0))*I76,"")</f>
        <v/>
      </c>
      <c r="L76" s="19" t="str">
        <f>IF(AND(A76&lt;&gt;0,D76&lt;&gt;"",E76&lt;&gt;"",I76&lt;&gt;""),IF(INDEX(Factors!B:B,MATCH(E76,Factors!A:A,0))="Time",IFERROR(INT(INDEX('Scoring Coefficients'!$D$2:$D$36,MATCH(LEFT(D76)&amp;INDEX(Factors!C:C,MATCH(E76,Factors!A:A,0)),'Scoring Coefficients'!$A$2:$A$36,0))*((INDEX('Scoring Coefficients'!$E$2:$E$36,MATCH(LEFT(D76)&amp;INDEX(Factors!C:C,MATCH(E76,Factors!A:A,0)),'Scoring Coefficients'!$A$2:$A$36,0))-ROUNDUP($K76,2))^INDEX('Scoring Coefficients'!$F$2:$F$36,MATCH(LEFT(D76)&amp;INDEX(Factors!C:C,MATCH(E76,Factors!A:A,0)),'Scoring Coefficients'!$A$2:$A$36,0)))),0),IF(INDEX(Factors!B:B,MATCH(E76,Factors!A:A,0))="Jump",IFERROR(INT(INDEX('Scoring Coefficients'!$D$2:$D$36,MATCH(LEFT(D76)&amp;INDEX(Factors!C:C,MATCH(E76,Factors!A:A,0)),'Scoring Coefficients'!$A$2:$A$36,0))*((INT(ROUNDDOWN($K76,2)*100)-INDEX('Scoring Coefficients'!$E$2:$E$36,MATCH(LEFT(D76)&amp;INDEX(Factors!C:C,MATCH(E76,Factors!A:A,0)),'Scoring Coefficients'!$A$2:$A$36,0)))^INDEX('Scoring Coefficients'!$F$2:$F$36,MATCH(LEFT(D76)&amp;INDEX(Factors!C:C,MATCH(E76,Factors!A:A,0)),'Scoring Coefficients'!$A$2:$A$36,0)))),0),IFERROR(INT(INDEX('Scoring Coefficients'!$D$2:$D$36,MATCH(LEFT(D76)&amp;INDEX(Factors!C:C,MATCH(E76,Factors!A:A,0)),'Scoring Coefficients'!$A$2:$A$36,0))*((ROUNDDOWN($K76,2)-INDEX('Scoring Coefficients'!$E$2:$E$36,MATCH(LEFT(D76)&amp;INDEX(Factors!C:C,MATCH(E76,Factors!A:A,0)),'Scoring Coefficients'!$A$2:$A$36,0)))^INDEX('Scoring Coefficients'!$F$2:$F$36,MATCH(LEFT(D76)&amp;INDEX(Factors!C:C,MATCH(E76,Factors!A:A,0)),'Scoring Coefficients'!$A$2:$A$36,0)))),0))),"")</f>
        <v/>
      </c>
    </row>
    <row r="77" spans="1:12" x14ac:dyDescent="0.2">
      <c r="A77" s="18"/>
      <c r="B77" s="17"/>
      <c r="C77" s="17"/>
      <c r="D77" s="17"/>
      <c r="E77" s="17"/>
      <c r="F77" s="7"/>
      <c r="G77" s="12" t="str">
        <f>IF(AND(A77&lt;&gt;0,D77&lt;&gt;"",E77&lt;&gt;"",I77&lt;&gt;""),IF(INDEX(Factors!B:B,MATCH(E77,Factors!A:A,0))="Time",INDEX(Standard!C:C,MATCH(LEFT(D77)&amp;INDEX(Factors!C:C,MATCH(E77,Factors!A:A,0)),Standard!A:A,0))/(I77*INDEX(Factors!$D$2:$FI$31,MATCH(INDEX(Factors!C:C,MATCH(E77,Factors!A:A,0)),Factors!$C$2:$C$31,0),MATCH(LEFT(D77)&amp;IF($A77&lt;30,30,FLOOR($A77,1)),Factors!$D$1:$FI$1,0))),(I77*INDEX(Factors!$D$2:$FI$31,MATCH(INDEX(Factors!C:C,MATCH(E77,Factors!A:A,0)),Factors!$C$2:$C$31,0),MATCH(LEFT(D77)&amp;IF($A77&lt;30,30,FLOOR($A77,1)),Factors!$D$1:$FI$1,0)))/INDEX(Standard!C:C,MATCH(LEFT(D77)&amp;INDEX(Factors!C:C,MATCH(E77,Factors!A:A,0)),Standard!A:A,0))),"")</f>
        <v/>
      </c>
      <c r="H77" s="12" t="str">
        <f>IF(AND(A77&lt;&gt;0,D77&lt;&gt;"",E77&lt;&gt;"",I77&lt;&gt;""),IF(INDEX(Factors!B:B,MATCH(E77,Factors!A:A,0))="Time",INDEX(Standard!C:C,MATCH(LEFT(D77)&amp;INDEX(Factors!C:C,MATCH(E77,Factors!A:A,0)),Standard!A:A,0))/(INDEX(Factors!$D$2:$FI$31,MATCH(INDEX(Factors!C:C,MATCH(E77,Factors!A:A,0)),Factors!$C$2:$C$31,0),MATCH(LEFT(D77)&amp;IF($A77&lt;30,30,(FLOOR($A77/5,1)*5)),Factors!$D$1:$FI$1,0))*I77),(INDEX(Factors!$D$2:$FI$31,MATCH(INDEX(Factors!C:C,MATCH(E77,Factors!A:A,0)),Factors!$C$2:$C$31,0),MATCH(LEFT(D77)&amp;IF($A77&lt;30,30,(FLOOR($A77/5,1)*5)),Factors!$D$1:$FI$1,0))*I77)/INDEX(Standard!C:C,MATCH(LEFT(D77)&amp;INDEX(Factors!C:C,MATCH(E77,Factors!A:A,0)),Standard!A:A,0))),"")</f>
        <v/>
      </c>
      <c r="I77" s="13" t="str">
        <f t="shared" si="2"/>
        <v/>
      </c>
      <c r="J77" s="14" t="str">
        <f>IF(AND(A77&lt;&gt;0,D77&lt;&gt;"",E77&lt;&gt;"",I77&lt;&gt;""),INDEX(Factors!$D$2:$FI$31,MATCH(INDEX(Factors!C:C,MATCH(E77,Factors!A:A,0)),Factors!$C$2:$C$31,0),MATCH(LEFT(D77)&amp;IF($A77&lt;30,30,FLOOR($A77,1)),Factors!$D$1:$FI$1,0))*I77,"")</f>
        <v/>
      </c>
      <c r="K77" s="14" t="str">
        <f>IF(AND(A77&lt;&gt;0,D77&lt;&gt;"",E77&lt;&gt;"",I77&lt;&gt;""),INDEX(Factors!$D$2:$FI$31,MATCH(INDEX(Factors!C:C,MATCH(E77,Factors!A:A,0)),Factors!$C$2:$C$31,0),MATCH(LEFT(D77)&amp;IF($A77&lt;30,30,(FLOOR($A77/5,1)*5)),Factors!$D$1:$FI$1,0))*I77,"")</f>
        <v/>
      </c>
      <c r="L77" s="19" t="str">
        <f>IF(AND(A77&lt;&gt;0,D77&lt;&gt;"",E77&lt;&gt;"",I77&lt;&gt;""),IF(INDEX(Factors!B:B,MATCH(E77,Factors!A:A,0))="Time",IFERROR(INT(INDEX('Scoring Coefficients'!$D$2:$D$36,MATCH(LEFT(D77)&amp;INDEX(Factors!C:C,MATCH(E77,Factors!A:A,0)),'Scoring Coefficients'!$A$2:$A$36,0))*((INDEX('Scoring Coefficients'!$E$2:$E$36,MATCH(LEFT(D77)&amp;INDEX(Factors!C:C,MATCH(E77,Factors!A:A,0)),'Scoring Coefficients'!$A$2:$A$36,0))-ROUNDUP($K77,2))^INDEX('Scoring Coefficients'!$F$2:$F$36,MATCH(LEFT(D77)&amp;INDEX(Factors!C:C,MATCH(E77,Factors!A:A,0)),'Scoring Coefficients'!$A$2:$A$36,0)))),0),IF(INDEX(Factors!B:B,MATCH(E77,Factors!A:A,0))="Jump",IFERROR(INT(INDEX('Scoring Coefficients'!$D$2:$D$36,MATCH(LEFT(D77)&amp;INDEX(Factors!C:C,MATCH(E77,Factors!A:A,0)),'Scoring Coefficients'!$A$2:$A$36,0))*((INT(ROUNDDOWN($K77,2)*100)-INDEX('Scoring Coefficients'!$E$2:$E$36,MATCH(LEFT(D77)&amp;INDEX(Factors!C:C,MATCH(E77,Factors!A:A,0)),'Scoring Coefficients'!$A$2:$A$36,0)))^INDEX('Scoring Coefficients'!$F$2:$F$36,MATCH(LEFT(D77)&amp;INDEX(Factors!C:C,MATCH(E77,Factors!A:A,0)),'Scoring Coefficients'!$A$2:$A$36,0)))),0),IFERROR(INT(INDEX('Scoring Coefficients'!$D$2:$D$36,MATCH(LEFT(D77)&amp;INDEX(Factors!C:C,MATCH(E77,Factors!A:A,0)),'Scoring Coefficients'!$A$2:$A$36,0))*((ROUNDDOWN($K77,2)-INDEX('Scoring Coefficients'!$E$2:$E$36,MATCH(LEFT(D77)&amp;INDEX(Factors!C:C,MATCH(E77,Factors!A:A,0)),'Scoring Coefficients'!$A$2:$A$36,0)))^INDEX('Scoring Coefficients'!$F$2:$F$36,MATCH(LEFT(D77)&amp;INDEX(Factors!C:C,MATCH(E77,Factors!A:A,0)),'Scoring Coefficients'!$A$2:$A$36,0)))),0))),"")</f>
        <v/>
      </c>
    </row>
    <row r="78" spans="1:12" x14ac:dyDescent="0.2">
      <c r="A78" s="18"/>
      <c r="B78" s="17"/>
      <c r="C78" s="17"/>
      <c r="D78" s="17"/>
      <c r="E78" s="17"/>
      <c r="F78" s="7"/>
      <c r="G78" s="12" t="str">
        <f>IF(AND(A78&lt;&gt;0,D78&lt;&gt;"",E78&lt;&gt;"",I78&lt;&gt;""),IF(INDEX(Factors!B:B,MATCH(E78,Factors!A:A,0))="Time",INDEX(Standard!C:C,MATCH(LEFT(D78)&amp;INDEX(Factors!C:C,MATCH(E78,Factors!A:A,0)),Standard!A:A,0))/(I78*INDEX(Factors!$D$2:$FI$31,MATCH(INDEX(Factors!C:C,MATCH(E78,Factors!A:A,0)),Factors!$C$2:$C$31,0),MATCH(LEFT(D78)&amp;IF($A78&lt;30,30,FLOOR($A78,1)),Factors!$D$1:$FI$1,0))),(I78*INDEX(Factors!$D$2:$FI$31,MATCH(INDEX(Factors!C:C,MATCH(E78,Factors!A:A,0)),Factors!$C$2:$C$31,0),MATCH(LEFT(D78)&amp;IF($A78&lt;30,30,FLOOR($A78,1)),Factors!$D$1:$FI$1,0)))/INDEX(Standard!C:C,MATCH(LEFT(D78)&amp;INDEX(Factors!C:C,MATCH(E78,Factors!A:A,0)),Standard!A:A,0))),"")</f>
        <v/>
      </c>
      <c r="H78" s="12" t="str">
        <f>IF(AND(A78&lt;&gt;0,D78&lt;&gt;"",E78&lt;&gt;"",I78&lt;&gt;""),IF(INDEX(Factors!B:B,MATCH(E78,Factors!A:A,0))="Time",INDEX(Standard!C:C,MATCH(LEFT(D78)&amp;INDEX(Factors!C:C,MATCH(E78,Factors!A:A,0)),Standard!A:A,0))/(INDEX(Factors!$D$2:$FI$31,MATCH(INDEX(Factors!C:C,MATCH(E78,Factors!A:A,0)),Factors!$C$2:$C$31,0),MATCH(LEFT(D78)&amp;IF($A78&lt;30,30,(FLOOR($A78/5,1)*5)),Factors!$D$1:$FI$1,0))*I78),(INDEX(Factors!$D$2:$FI$31,MATCH(INDEX(Factors!C:C,MATCH(E78,Factors!A:A,0)),Factors!$C$2:$C$31,0),MATCH(LEFT(D78)&amp;IF($A78&lt;30,30,(FLOOR($A78/5,1)*5)),Factors!$D$1:$FI$1,0))*I78)/INDEX(Standard!C:C,MATCH(LEFT(D78)&amp;INDEX(Factors!C:C,MATCH(E78,Factors!A:A,0)),Standard!A:A,0))),"")</f>
        <v/>
      </c>
      <c r="I78" s="13" t="str">
        <f t="shared" si="2"/>
        <v/>
      </c>
      <c r="J78" s="14" t="str">
        <f>IF(AND(A78&lt;&gt;0,D78&lt;&gt;"",E78&lt;&gt;"",I78&lt;&gt;""),INDEX(Factors!$D$2:$FI$31,MATCH(INDEX(Factors!C:C,MATCH(E78,Factors!A:A,0)),Factors!$C$2:$C$31,0),MATCH(LEFT(D78)&amp;IF($A78&lt;30,30,FLOOR($A78,1)),Factors!$D$1:$FI$1,0))*I78,"")</f>
        <v/>
      </c>
      <c r="K78" s="14" t="str">
        <f>IF(AND(A78&lt;&gt;0,D78&lt;&gt;"",E78&lt;&gt;"",I78&lt;&gt;""),INDEX(Factors!$D$2:$FI$31,MATCH(INDEX(Factors!C:C,MATCH(E78,Factors!A:A,0)),Factors!$C$2:$C$31,0),MATCH(LEFT(D78)&amp;IF($A78&lt;30,30,(FLOOR($A78/5,1)*5)),Factors!$D$1:$FI$1,0))*I78,"")</f>
        <v/>
      </c>
      <c r="L78" s="19" t="str">
        <f>IF(AND(A78&lt;&gt;0,D78&lt;&gt;"",E78&lt;&gt;"",I78&lt;&gt;""),IF(INDEX(Factors!B:B,MATCH(E78,Factors!A:A,0))="Time",IFERROR(INT(INDEX('Scoring Coefficients'!$D$2:$D$36,MATCH(LEFT(D78)&amp;INDEX(Factors!C:C,MATCH(E78,Factors!A:A,0)),'Scoring Coefficients'!$A$2:$A$36,0))*((INDEX('Scoring Coefficients'!$E$2:$E$36,MATCH(LEFT(D78)&amp;INDEX(Factors!C:C,MATCH(E78,Factors!A:A,0)),'Scoring Coefficients'!$A$2:$A$36,0))-ROUNDUP($K78,2))^INDEX('Scoring Coefficients'!$F$2:$F$36,MATCH(LEFT(D78)&amp;INDEX(Factors!C:C,MATCH(E78,Factors!A:A,0)),'Scoring Coefficients'!$A$2:$A$36,0)))),0),IF(INDEX(Factors!B:B,MATCH(E78,Factors!A:A,0))="Jump",IFERROR(INT(INDEX('Scoring Coefficients'!$D$2:$D$36,MATCH(LEFT(D78)&amp;INDEX(Factors!C:C,MATCH(E78,Factors!A:A,0)),'Scoring Coefficients'!$A$2:$A$36,0))*((INT(ROUNDDOWN($K78,2)*100)-INDEX('Scoring Coefficients'!$E$2:$E$36,MATCH(LEFT(D78)&amp;INDEX(Factors!C:C,MATCH(E78,Factors!A:A,0)),'Scoring Coefficients'!$A$2:$A$36,0)))^INDEX('Scoring Coefficients'!$F$2:$F$36,MATCH(LEFT(D78)&amp;INDEX(Factors!C:C,MATCH(E78,Factors!A:A,0)),'Scoring Coefficients'!$A$2:$A$36,0)))),0),IFERROR(INT(INDEX('Scoring Coefficients'!$D$2:$D$36,MATCH(LEFT(D78)&amp;INDEX(Factors!C:C,MATCH(E78,Factors!A:A,0)),'Scoring Coefficients'!$A$2:$A$36,0))*((ROUNDDOWN($K78,2)-INDEX('Scoring Coefficients'!$E$2:$E$36,MATCH(LEFT(D78)&amp;INDEX(Factors!C:C,MATCH(E78,Factors!A:A,0)),'Scoring Coefficients'!$A$2:$A$36,0)))^INDEX('Scoring Coefficients'!$F$2:$F$36,MATCH(LEFT(D78)&amp;INDEX(Factors!C:C,MATCH(E78,Factors!A:A,0)),'Scoring Coefficients'!$A$2:$A$36,0)))),0))),"")</f>
        <v/>
      </c>
    </row>
    <row r="79" spans="1:12" x14ac:dyDescent="0.2">
      <c r="A79" s="18"/>
      <c r="B79" s="17"/>
      <c r="C79" s="17"/>
      <c r="D79" s="17"/>
      <c r="E79" s="17"/>
      <c r="F79" s="7"/>
      <c r="G79" s="12" t="str">
        <f>IF(AND(A79&lt;&gt;0,D79&lt;&gt;"",E79&lt;&gt;"",I79&lt;&gt;""),IF(INDEX(Factors!B:B,MATCH(E79,Factors!A:A,0))="Time",INDEX(Standard!C:C,MATCH(LEFT(D79)&amp;INDEX(Factors!C:C,MATCH(E79,Factors!A:A,0)),Standard!A:A,0))/(I79*INDEX(Factors!$D$2:$FI$31,MATCH(INDEX(Factors!C:C,MATCH(E79,Factors!A:A,0)),Factors!$C$2:$C$31,0),MATCH(LEFT(D79)&amp;IF($A79&lt;30,30,FLOOR($A79,1)),Factors!$D$1:$FI$1,0))),(I79*INDEX(Factors!$D$2:$FI$31,MATCH(INDEX(Factors!C:C,MATCH(E79,Factors!A:A,0)),Factors!$C$2:$C$31,0),MATCH(LEFT(D79)&amp;IF($A79&lt;30,30,FLOOR($A79,1)),Factors!$D$1:$FI$1,0)))/INDEX(Standard!C:C,MATCH(LEFT(D79)&amp;INDEX(Factors!C:C,MATCH(E79,Factors!A:A,0)),Standard!A:A,0))),"")</f>
        <v/>
      </c>
      <c r="H79" s="12" t="str">
        <f>IF(AND(A79&lt;&gt;0,D79&lt;&gt;"",E79&lt;&gt;"",I79&lt;&gt;""),IF(INDEX(Factors!B:B,MATCH(E79,Factors!A:A,0))="Time",INDEX(Standard!C:C,MATCH(LEFT(D79)&amp;INDEX(Factors!C:C,MATCH(E79,Factors!A:A,0)),Standard!A:A,0))/(INDEX(Factors!$D$2:$FI$31,MATCH(INDEX(Factors!C:C,MATCH(E79,Factors!A:A,0)),Factors!$C$2:$C$31,0),MATCH(LEFT(D79)&amp;IF($A79&lt;30,30,(FLOOR($A79/5,1)*5)),Factors!$D$1:$FI$1,0))*I79),(INDEX(Factors!$D$2:$FI$31,MATCH(INDEX(Factors!C:C,MATCH(E79,Factors!A:A,0)),Factors!$C$2:$C$31,0),MATCH(LEFT(D79)&amp;IF($A79&lt;30,30,(FLOOR($A79/5,1)*5)),Factors!$D$1:$FI$1,0))*I79)/INDEX(Standard!C:C,MATCH(LEFT(D79)&amp;INDEX(Factors!C:C,MATCH(E79,Factors!A:A,0)),Standard!A:A,0))),"")</f>
        <v/>
      </c>
      <c r="I79" s="13" t="str">
        <f t="shared" si="2"/>
        <v/>
      </c>
      <c r="J79" s="14" t="str">
        <f>IF(AND(A79&lt;&gt;0,D79&lt;&gt;"",E79&lt;&gt;"",I79&lt;&gt;""),INDEX(Factors!$D$2:$FI$31,MATCH(INDEX(Factors!C:C,MATCH(E79,Factors!A:A,0)),Factors!$C$2:$C$31,0),MATCH(LEFT(D79)&amp;IF($A79&lt;30,30,FLOOR($A79,1)),Factors!$D$1:$FI$1,0))*I79,"")</f>
        <v/>
      </c>
      <c r="K79" s="14" t="str">
        <f>IF(AND(A79&lt;&gt;0,D79&lt;&gt;"",E79&lt;&gt;"",I79&lt;&gt;""),INDEX(Factors!$D$2:$FI$31,MATCH(INDEX(Factors!C:C,MATCH(E79,Factors!A:A,0)),Factors!$C$2:$C$31,0),MATCH(LEFT(D79)&amp;IF($A79&lt;30,30,(FLOOR($A79/5,1)*5)),Factors!$D$1:$FI$1,0))*I79,"")</f>
        <v/>
      </c>
      <c r="L79" s="19" t="str">
        <f>IF(AND(A79&lt;&gt;0,D79&lt;&gt;"",E79&lt;&gt;"",I79&lt;&gt;""),IF(INDEX(Factors!B:B,MATCH(E79,Factors!A:A,0))="Time",IFERROR(INT(INDEX('Scoring Coefficients'!$D$2:$D$36,MATCH(LEFT(D79)&amp;INDEX(Factors!C:C,MATCH(E79,Factors!A:A,0)),'Scoring Coefficients'!$A$2:$A$36,0))*((INDEX('Scoring Coefficients'!$E$2:$E$36,MATCH(LEFT(D79)&amp;INDEX(Factors!C:C,MATCH(E79,Factors!A:A,0)),'Scoring Coefficients'!$A$2:$A$36,0))-ROUNDUP($K79,2))^INDEX('Scoring Coefficients'!$F$2:$F$36,MATCH(LEFT(D79)&amp;INDEX(Factors!C:C,MATCH(E79,Factors!A:A,0)),'Scoring Coefficients'!$A$2:$A$36,0)))),0),IF(INDEX(Factors!B:B,MATCH(E79,Factors!A:A,0))="Jump",IFERROR(INT(INDEX('Scoring Coefficients'!$D$2:$D$36,MATCH(LEFT(D79)&amp;INDEX(Factors!C:C,MATCH(E79,Factors!A:A,0)),'Scoring Coefficients'!$A$2:$A$36,0))*((INT(ROUNDDOWN($K79,2)*100)-INDEX('Scoring Coefficients'!$E$2:$E$36,MATCH(LEFT(D79)&amp;INDEX(Factors!C:C,MATCH(E79,Factors!A:A,0)),'Scoring Coefficients'!$A$2:$A$36,0)))^INDEX('Scoring Coefficients'!$F$2:$F$36,MATCH(LEFT(D79)&amp;INDEX(Factors!C:C,MATCH(E79,Factors!A:A,0)),'Scoring Coefficients'!$A$2:$A$36,0)))),0),IFERROR(INT(INDEX('Scoring Coefficients'!$D$2:$D$36,MATCH(LEFT(D79)&amp;INDEX(Factors!C:C,MATCH(E79,Factors!A:A,0)),'Scoring Coefficients'!$A$2:$A$36,0))*((ROUNDDOWN($K79,2)-INDEX('Scoring Coefficients'!$E$2:$E$36,MATCH(LEFT(D79)&amp;INDEX(Factors!C:C,MATCH(E79,Factors!A:A,0)),'Scoring Coefficients'!$A$2:$A$36,0)))^INDEX('Scoring Coefficients'!$F$2:$F$36,MATCH(LEFT(D79)&amp;INDEX(Factors!C:C,MATCH(E79,Factors!A:A,0)),'Scoring Coefficients'!$A$2:$A$36,0)))),0))),"")</f>
        <v/>
      </c>
    </row>
    <row r="80" spans="1:12" x14ac:dyDescent="0.2">
      <c r="A80" s="18"/>
      <c r="B80" s="17"/>
      <c r="C80" s="17"/>
      <c r="D80" s="17"/>
      <c r="E80" s="17"/>
      <c r="F80" s="7"/>
      <c r="G80" s="12" t="str">
        <f>IF(AND(A80&lt;&gt;0,D80&lt;&gt;"",E80&lt;&gt;"",I80&lt;&gt;""),IF(INDEX(Factors!B:B,MATCH(E80,Factors!A:A,0))="Time",INDEX(Standard!C:C,MATCH(LEFT(D80)&amp;INDEX(Factors!C:C,MATCH(E80,Factors!A:A,0)),Standard!A:A,0))/(I80*INDEX(Factors!$D$2:$FI$31,MATCH(INDEX(Factors!C:C,MATCH(E80,Factors!A:A,0)),Factors!$C$2:$C$31,0),MATCH(LEFT(D80)&amp;IF($A80&lt;30,30,FLOOR($A80,1)),Factors!$D$1:$FI$1,0))),(I80*INDEX(Factors!$D$2:$FI$31,MATCH(INDEX(Factors!C:C,MATCH(E80,Factors!A:A,0)),Factors!$C$2:$C$31,0),MATCH(LEFT(D80)&amp;IF($A80&lt;30,30,FLOOR($A80,1)),Factors!$D$1:$FI$1,0)))/INDEX(Standard!C:C,MATCH(LEFT(D80)&amp;INDEX(Factors!C:C,MATCH(E80,Factors!A:A,0)),Standard!A:A,0))),"")</f>
        <v/>
      </c>
      <c r="H80" s="12" t="str">
        <f>IF(AND(A80&lt;&gt;0,D80&lt;&gt;"",E80&lt;&gt;"",I80&lt;&gt;""),IF(INDEX(Factors!B:B,MATCH(E80,Factors!A:A,0))="Time",INDEX(Standard!C:C,MATCH(LEFT(D80)&amp;INDEX(Factors!C:C,MATCH(E80,Factors!A:A,0)),Standard!A:A,0))/(INDEX(Factors!$D$2:$FI$31,MATCH(INDEX(Factors!C:C,MATCH(E80,Factors!A:A,0)),Factors!$C$2:$C$31,0),MATCH(LEFT(D80)&amp;IF($A80&lt;30,30,(FLOOR($A80/5,1)*5)),Factors!$D$1:$FI$1,0))*I80),(INDEX(Factors!$D$2:$FI$31,MATCH(INDEX(Factors!C:C,MATCH(E80,Factors!A:A,0)),Factors!$C$2:$C$31,0),MATCH(LEFT(D80)&amp;IF($A80&lt;30,30,(FLOOR($A80/5,1)*5)),Factors!$D$1:$FI$1,0))*I80)/INDEX(Standard!C:C,MATCH(LEFT(D80)&amp;INDEX(Factors!C:C,MATCH(E80,Factors!A:A,0)),Standard!A:A,0))),"")</f>
        <v/>
      </c>
      <c r="I80" s="13" t="str">
        <f t="shared" si="2"/>
        <v/>
      </c>
      <c r="J80" s="14" t="str">
        <f>IF(AND(A80&lt;&gt;0,D80&lt;&gt;"",E80&lt;&gt;"",I80&lt;&gt;""),INDEX(Factors!$D$2:$FI$31,MATCH(INDEX(Factors!C:C,MATCH(E80,Factors!A:A,0)),Factors!$C$2:$C$31,0),MATCH(LEFT(D80)&amp;IF($A80&lt;30,30,FLOOR($A80,1)),Factors!$D$1:$FI$1,0))*I80,"")</f>
        <v/>
      </c>
      <c r="K80" s="14" t="str">
        <f>IF(AND(A80&lt;&gt;0,D80&lt;&gt;"",E80&lt;&gt;"",I80&lt;&gt;""),INDEX(Factors!$D$2:$FI$31,MATCH(INDEX(Factors!C:C,MATCH(E80,Factors!A:A,0)),Factors!$C$2:$C$31,0),MATCH(LEFT(D80)&amp;IF($A80&lt;30,30,(FLOOR($A80/5,1)*5)),Factors!$D$1:$FI$1,0))*I80,"")</f>
        <v/>
      </c>
      <c r="L80" s="19" t="str">
        <f>IF(AND(A80&lt;&gt;0,D80&lt;&gt;"",E80&lt;&gt;"",I80&lt;&gt;""),IF(INDEX(Factors!B:B,MATCH(E80,Factors!A:A,0))="Time",IFERROR(INT(INDEX('Scoring Coefficients'!$D$2:$D$36,MATCH(LEFT(D80)&amp;INDEX(Factors!C:C,MATCH(E80,Factors!A:A,0)),'Scoring Coefficients'!$A$2:$A$36,0))*((INDEX('Scoring Coefficients'!$E$2:$E$36,MATCH(LEFT(D80)&amp;INDEX(Factors!C:C,MATCH(E80,Factors!A:A,0)),'Scoring Coefficients'!$A$2:$A$36,0))-ROUNDUP($K80,2))^INDEX('Scoring Coefficients'!$F$2:$F$36,MATCH(LEFT(D80)&amp;INDEX(Factors!C:C,MATCH(E80,Factors!A:A,0)),'Scoring Coefficients'!$A$2:$A$36,0)))),0),IF(INDEX(Factors!B:B,MATCH(E80,Factors!A:A,0))="Jump",IFERROR(INT(INDEX('Scoring Coefficients'!$D$2:$D$36,MATCH(LEFT(D80)&amp;INDEX(Factors!C:C,MATCH(E80,Factors!A:A,0)),'Scoring Coefficients'!$A$2:$A$36,0))*((INT(ROUNDDOWN($K80,2)*100)-INDEX('Scoring Coefficients'!$E$2:$E$36,MATCH(LEFT(D80)&amp;INDEX(Factors!C:C,MATCH(E80,Factors!A:A,0)),'Scoring Coefficients'!$A$2:$A$36,0)))^INDEX('Scoring Coefficients'!$F$2:$F$36,MATCH(LEFT(D80)&amp;INDEX(Factors!C:C,MATCH(E80,Factors!A:A,0)),'Scoring Coefficients'!$A$2:$A$36,0)))),0),IFERROR(INT(INDEX('Scoring Coefficients'!$D$2:$D$36,MATCH(LEFT(D80)&amp;INDEX(Factors!C:C,MATCH(E80,Factors!A:A,0)),'Scoring Coefficients'!$A$2:$A$36,0))*((ROUNDDOWN($K80,2)-INDEX('Scoring Coefficients'!$E$2:$E$36,MATCH(LEFT(D80)&amp;INDEX(Factors!C:C,MATCH(E80,Factors!A:A,0)),'Scoring Coefficients'!$A$2:$A$36,0)))^INDEX('Scoring Coefficients'!$F$2:$F$36,MATCH(LEFT(D80)&amp;INDEX(Factors!C:C,MATCH(E80,Factors!A:A,0)),'Scoring Coefficients'!$A$2:$A$36,0)))),0))),"")</f>
        <v/>
      </c>
    </row>
    <row r="81" spans="1:12" x14ac:dyDescent="0.2">
      <c r="A81" s="18"/>
      <c r="B81" s="17"/>
      <c r="C81" s="17"/>
      <c r="D81" s="17"/>
      <c r="E81" s="17"/>
      <c r="F81" s="7"/>
      <c r="G81" s="12" t="str">
        <f>IF(AND(A81&lt;&gt;0,D81&lt;&gt;"",E81&lt;&gt;"",I81&lt;&gt;""),IF(INDEX(Factors!B:B,MATCH(E81,Factors!A:A,0))="Time",INDEX(Standard!C:C,MATCH(LEFT(D81)&amp;INDEX(Factors!C:C,MATCH(E81,Factors!A:A,0)),Standard!A:A,0))/(I81*INDEX(Factors!$D$2:$FI$31,MATCH(INDEX(Factors!C:C,MATCH(E81,Factors!A:A,0)),Factors!$C$2:$C$31,0),MATCH(LEFT(D81)&amp;IF($A81&lt;30,30,FLOOR($A81,1)),Factors!$D$1:$FI$1,0))),(I81*INDEX(Factors!$D$2:$FI$31,MATCH(INDEX(Factors!C:C,MATCH(E81,Factors!A:A,0)),Factors!$C$2:$C$31,0),MATCH(LEFT(D81)&amp;IF($A81&lt;30,30,FLOOR($A81,1)),Factors!$D$1:$FI$1,0)))/INDEX(Standard!C:C,MATCH(LEFT(D81)&amp;INDEX(Factors!C:C,MATCH(E81,Factors!A:A,0)),Standard!A:A,0))),"")</f>
        <v/>
      </c>
      <c r="H81" s="12" t="str">
        <f>IF(AND(A81&lt;&gt;0,D81&lt;&gt;"",E81&lt;&gt;"",I81&lt;&gt;""),IF(INDEX(Factors!B:B,MATCH(E81,Factors!A:A,0))="Time",INDEX(Standard!C:C,MATCH(LEFT(D81)&amp;INDEX(Factors!C:C,MATCH(E81,Factors!A:A,0)),Standard!A:A,0))/(INDEX(Factors!$D$2:$FI$31,MATCH(INDEX(Factors!C:C,MATCH(E81,Factors!A:A,0)),Factors!$C$2:$C$31,0),MATCH(LEFT(D81)&amp;IF($A81&lt;30,30,(FLOOR($A81/5,1)*5)),Factors!$D$1:$FI$1,0))*I81),(INDEX(Factors!$D$2:$FI$31,MATCH(INDEX(Factors!C:C,MATCH(E81,Factors!A:A,0)),Factors!$C$2:$C$31,0),MATCH(LEFT(D81)&amp;IF($A81&lt;30,30,(FLOOR($A81/5,1)*5)),Factors!$D$1:$FI$1,0))*I81)/INDEX(Standard!C:C,MATCH(LEFT(D81)&amp;INDEX(Factors!C:C,MATCH(E81,Factors!A:A,0)),Standard!A:A,0))),"")</f>
        <v/>
      </c>
      <c r="I81" s="13" t="str">
        <f t="shared" si="2"/>
        <v/>
      </c>
      <c r="J81" s="14" t="str">
        <f>IF(AND(A81&lt;&gt;0,D81&lt;&gt;"",E81&lt;&gt;"",I81&lt;&gt;""),INDEX(Factors!$D$2:$FI$31,MATCH(INDEX(Factors!C:C,MATCH(E81,Factors!A:A,0)),Factors!$C$2:$C$31,0),MATCH(LEFT(D81)&amp;IF($A81&lt;30,30,FLOOR($A81,1)),Factors!$D$1:$FI$1,0))*I81,"")</f>
        <v/>
      </c>
      <c r="K81" s="14" t="str">
        <f>IF(AND(A81&lt;&gt;0,D81&lt;&gt;"",E81&lt;&gt;"",I81&lt;&gt;""),INDEX(Factors!$D$2:$FI$31,MATCH(INDEX(Factors!C:C,MATCH(E81,Factors!A:A,0)),Factors!$C$2:$C$31,0),MATCH(LEFT(D81)&amp;IF($A81&lt;30,30,(FLOOR($A81/5,1)*5)),Factors!$D$1:$FI$1,0))*I81,"")</f>
        <v/>
      </c>
      <c r="L81" s="19" t="str">
        <f>IF(AND(A81&lt;&gt;0,D81&lt;&gt;"",E81&lt;&gt;"",I81&lt;&gt;""),IF(INDEX(Factors!B:B,MATCH(E81,Factors!A:A,0))="Time",IFERROR(INT(INDEX('Scoring Coefficients'!$D$2:$D$36,MATCH(LEFT(D81)&amp;INDEX(Factors!C:C,MATCH(E81,Factors!A:A,0)),'Scoring Coefficients'!$A$2:$A$36,0))*((INDEX('Scoring Coefficients'!$E$2:$E$36,MATCH(LEFT(D81)&amp;INDEX(Factors!C:C,MATCH(E81,Factors!A:A,0)),'Scoring Coefficients'!$A$2:$A$36,0))-ROUNDUP($K81,2))^INDEX('Scoring Coefficients'!$F$2:$F$36,MATCH(LEFT(D81)&amp;INDEX(Factors!C:C,MATCH(E81,Factors!A:A,0)),'Scoring Coefficients'!$A$2:$A$36,0)))),0),IF(INDEX(Factors!B:B,MATCH(E81,Factors!A:A,0))="Jump",IFERROR(INT(INDEX('Scoring Coefficients'!$D$2:$D$36,MATCH(LEFT(D81)&amp;INDEX(Factors!C:C,MATCH(E81,Factors!A:A,0)),'Scoring Coefficients'!$A$2:$A$36,0))*((INT(ROUNDDOWN($K81,2)*100)-INDEX('Scoring Coefficients'!$E$2:$E$36,MATCH(LEFT(D81)&amp;INDEX(Factors!C:C,MATCH(E81,Factors!A:A,0)),'Scoring Coefficients'!$A$2:$A$36,0)))^INDEX('Scoring Coefficients'!$F$2:$F$36,MATCH(LEFT(D81)&amp;INDEX(Factors!C:C,MATCH(E81,Factors!A:A,0)),'Scoring Coefficients'!$A$2:$A$36,0)))),0),IFERROR(INT(INDEX('Scoring Coefficients'!$D$2:$D$36,MATCH(LEFT(D81)&amp;INDEX(Factors!C:C,MATCH(E81,Factors!A:A,0)),'Scoring Coefficients'!$A$2:$A$36,0))*((ROUNDDOWN($K81,2)-INDEX('Scoring Coefficients'!$E$2:$E$36,MATCH(LEFT(D81)&amp;INDEX(Factors!C:C,MATCH(E81,Factors!A:A,0)),'Scoring Coefficients'!$A$2:$A$36,0)))^INDEX('Scoring Coefficients'!$F$2:$F$36,MATCH(LEFT(D81)&amp;INDEX(Factors!C:C,MATCH(E81,Factors!A:A,0)),'Scoring Coefficients'!$A$2:$A$36,0)))),0))),"")</f>
        <v/>
      </c>
    </row>
    <row r="82" spans="1:12" x14ac:dyDescent="0.2">
      <c r="A82" s="18"/>
      <c r="B82" s="17"/>
      <c r="C82" s="17"/>
      <c r="D82" s="17"/>
      <c r="E82" s="17"/>
      <c r="F82" s="7"/>
      <c r="G82" s="12" t="str">
        <f>IF(AND(A82&lt;&gt;0,D82&lt;&gt;"",E82&lt;&gt;"",I82&lt;&gt;""),IF(INDEX(Factors!B:B,MATCH(E82,Factors!A:A,0))="Time",INDEX(Standard!C:C,MATCH(LEFT(D82)&amp;INDEX(Factors!C:C,MATCH(E82,Factors!A:A,0)),Standard!A:A,0))/(I82*INDEX(Factors!$D$2:$FI$31,MATCH(INDEX(Factors!C:C,MATCH(E82,Factors!A:A,0)),Factors!$C$2:$C$31,0),MATCH(LEFT(D82)&amp;IF($A82&lt;30,30,FLOOR($A82,1)),Factors!$D$1:$FI$1,0))),(I82*INDEX(Factors!$D$2:$FI$31,MATCH(INDEX(Factors!C:C,MATCH(E82,Factors!A:A,0)),Factors!$C$2:$C$31,0),MATCH(LEFT(D82)&amp;IF($A82&lt;30,30,FLOOR($A82,1)),Factors!$D$1:$FI$1,0)))/INDEX(Standard!C:C,MATCH(LEFT(D82)&amp;INDEX(Factors!C:C,MATCH(E82,Factors!A:A,0)),Standard!A:A,0))),"")</f>
        <v/>
      </c>
      <c r="H82" s="12" t="str">
        <f>IF(AND(A82&lt;&gt;0,D82&lt;&gt;"",E82&lt;&gt;"",I82&lt;&gt;""),IF(INDEX(Factors!B:B,MATCH(E82,Factors!A:A,0))="Time",INDEX(Standard!C:C,MATCH(LEFT(D82)&amp;INDEX(Factors!C:C,MATCH(E82,Factors!A:A,0)),Standard!A:A,0))/(INDEX(Factors!$D$2:$FI$31,MATCH(INDEX(Factors!C:C,MATCH(E82,Factors!A:A,0)),Factors!$C$2:$C$31,0),MATCH(LEFT(D82)&amp;IF($A82&lt;30,30,(FLOOR($A82/5,1)*5)),Factors!$D$1:$FI$1,0))*I82),(INDEX(Factors!$D$2:$FI$31,MATCH(INDEX(Factors!C:C,MATCH(E82,Factors!A:A,0)),Factors!$C$2:$C$31,0),MATCH(LEFT(D82)&amp;IF($A82&lt;30,30,(FLOOR($A82/5,1)*5)),Factors!$D$1:$FI$1,0))*I82)/INDEX(Standard!C:C,MATCH(LEFT(D82)&amp;INDEX(Factors!C:C,MATCH(E82,Factors!A:A,0)),Standard!A:A,0))),"")</f>
        <v/>
      </c>
      <c r="I82" s="13" t="str">
        <f t="shared" si="2"/>
        <v/>
      </c>
      <c r="J82" s="14" t="str">
        <f>IF(AND(A82&lt;&gt;0,D82&lt;&gt;"",E82&lt;&gt;"",I82&lt;&gt;""),INDEX(Factors!$D$2:$FI$31,MATCH(INDEX(Factors!C:C,MATCH(E82,Factors!A:A,0)),Factors!$C$2:$C$31,0),MATCH(LEFT(D82)&amp;IF($A82&lt;30,30,FLOOR($A82,1)),Factors!$D$1:$FI$1,0))*I82,"")</f>
        <v/>
      </c>
      <c r="K82" s="14" t="str">
        <f>IF(AND(A82&lt;&gt;0,D82&lt;&gt;"",E82&lt;&gt;"",I82&lt;&gt;""),INDEX(Factors!$D$2:$FI$31,MATCH(INDEX(Factors!C:C,MATCH(E82,Factors!A:A,0)),Factors!$C$2:$C$31,0),MATCH(LEFT(D82)&amp;IF($A82&lt;30,30,(FLOOR($A82/5,1)*5)),Factors!$D$1:$FI$1,0))*I82,"")</f>
        <v/>
      </c>
      <c r="L82" s="19" t="str">
        <f>IF(AND(A82&lt;&gt;0,D82&lt;&gt;"",E82&lt;&gt;"",I82&lt;&gt;""),IF(INDEX(Factors!B:B,MATCH(E82,Factors!A:A,0))="Time",IFERROR(INT(INDEX('Scoring Coefficients'!$D$2:$D$36,MATCH(LEFT(D82)&amp;INDEX(Factors!C:C,MATCH(E82,Factors!A:A,0)),'Scoring Coefficients'!$A$2:$A$36,0))*((INDEX('Scoring Coefficients'!$E$2:$E$36,MATCH(LEFT(D82)&amp;INDEX(Factors!C:C,MATCH(E82,Factors!A:A,0)),'Scoring Coefficients'!$A$2:$A$36,0))-ROUNDUP($K82,2))^INDEX('Scoring Coefficients'!$F$2:$F$36,MATCH(LEFT(D82)&amp;INDEX(Factors!C:C,MATCH(E82,Factors!A:A,0)),'Scoring Coefficients'!$A$2:$A$36,0)))),0),IF(INDEX(Factors!B:B,MATCH(E82,Factors!A:A,0))="Jump",IFERROR(INT(INDEX('Scoring Coefficients'!$D$2:$D$36,MATCH(LEFT(D82)&amp;INDEX(Factors!C:C,MATCH(E82,Factors!A:A,0)),'Scoring Coefficients'!$A$2:$A$36,0))*((INT(ROUNDDOWN($K82,2)*100)-INDEX('Scoring Coefficients'!$E$2:$E$36,MATCH(LEFT(D82)&amp;INDEX(Factors!C:C,MATCH(E82,Factors!A:A,0)),'Scoring Coefficients'!$A$2:$A$36,0)))^INDEX('Scoring Coefficients'!$F$2:$F$36,MATCH(LEFT(D82)&amp;INDEX(Factors!C:C,MATCH(E82,Factors!A:A,0)),'Scoring Coefficients'!$A$2:$A$36,0)))),0),IFERROR(INT(INDEX('Scoring Coefficients'!$D$2:$D$36,MATCH(LEFT(D82)&amp;INDEX(Factors!C:C,MATCH(E82,Factors!A:A,0)),'Scoring Coefficients'!$A$2:$A$36,0))*((ROUNDDOWN($K82,2)-INDEX('Scoring Coefficients'!$E$2:$E$36,MATCH(LEFT(D82)&amp;INDEX(Factors!C:C,MATCH(E82,Factors!A:A,0)),'Scoring Coefficients'!$A$2:$A$36,0)))^INDEX('Scoring Coefficients'!$F$2:$F$36,MATCH(LEFT(D82)&amp;INDEX(Factors!C:C,MATCH(E82,Factors!A:A,0)),'Scoring Coefficients'!$A$2:$A$36,0)))),0))),"")</f>
        <v/>
      </c>
    </row>
    <row r="83" spans="1:12" x14ac:dyDescent="0.2">
      <c r="A83" s="18"/>
      <c r="B83" s="17"/>
      <c r="C83" s="17"/>
      <c r="D83" s="17"/>
      <c r="E83" s="17"/>
      <c r="F83" s="7"/>
      <c r="G83" s="12" t="str">
        <f>IF(AND(A83&lt;&gt;0,D83&lt;&gt;"",E83&lt;&gt;"",I83&lt;&gt;""),IF(INDEX(Factors!B:B,MATCH(E83,Factors!A:A,0))="Time",INDEX(Standard!C:C,MATCH(LEFT(D83)&amp;INDEX(Factors!C:C,MATCH(E83,Factors!A:A,0)),Standard!A:A,0))/(I83*INDEX(Factors!$D$2:$FI$31,MATCH(INDEX(Factors!C:C,MATCH(E83,Factors!A:A,0)),Factors!$C$2:$C$31,0),MATCH(LEFT(D83)&amp;IF($A83&lt;30,30,FLOOR($A83,1)),Factors!$D$1:$FI$1,0))),(I83*INDEX(Factors!$D$2:$FI$31,MATCH(INDEX(Factors!C:C,MATCH(E83,Factors!A:A,0)),Factors!$C$2:$C$31,0),MATCH(LEFT(D83)&amp;IF($A83&lt;30,30,FLOOR($A83,1)),Factors!$D$1:$FI$1,0)))/INDEX(Standard!C:C,MATCH(LEFT(D83)&amp;INDEX(Factors!C:C,MATCH(E83,Factors!A:A,0)),Standard!A:A,0))),"")</f>
        <v/>
      </c>
      <c r="H83" s="12" t="str">
        <f>IF(AND(A83&lt;&gt;0,D83&lt;&gt;"",E83&lt;&gt;"",I83&lt;&gt;""),IF(INDEX(Factors!B:B,MATCH(E83,Factors!A:A,0))="Time",INDEX(Standard!C:C,MATCH(LEFT(D83)&amp;INDEX(Factors!C:C,MATCH(E83,Factors!A:A,0)),Standard!A:A,0))/(INDEX(Factors!$D$2:$FI$31,MATCH(INDEX(Factors!C:C,MATCH(E83,Factors!A:A,0)),Factors!$C$2:$C$31,0),MATCH(LEFT(D83)&amp;IF($A83&lt;30,30,(FLOOR($A83/5,1)*5)),Factors!$D$1:$FI$1,0))*I83),(INDEX(Factors!$D$2:$FI$31,MATCH(INDEX(Factors!C:C,MATCH(E83,Factors!A:A,0)),Factors!$C$2:$C$31,0),MATCH(LEFT(D83)&amp;IF($A83&lt;30,30,(FLOOR($A83/5,1)*5)),Factors!$D$1:$FI$1,0))*I83)/INDEX(Standard!C:C,MATCH(LEFT(D83)&amp;INDEX(Factors!C:C,MATCH(E83,Factors!A:A,0)),Standard!A:A,0))),"")</f>
        <v/>
      </c>
      <c r="I83" s="13" t="str">
        <f t="shared" si="2"/>
        <v/>
      </c>
      <c r="J83" s="14" t="str">
        <f>IF(AND(A83&lt;&gt;0,D83&lt;&gt;"",E83&lt;&gt;"",I83&lt;&gt;""),INDEX(Factors!$D$2:$FI$31,MATCH(INDEX(Factors!C:C,MATCH(E83,Factors!A:A,0)),Factors!$C$2:$C$31,0),MATCH(LEFT(D83)&amp;IF($A83&lt;30,30,FLOOR($A83,1)),Factors!$D$1:$FI$1,0))*I83,"")</f>
        <v/>
      </c>
      <c r="K83" s="14" t="str">
        <f>IF(AND(A83&lt;&gt;0,D83&lt;&gt;"",E83&lt;&gt;"",I83&lt;&gt;""),INDEX(Factors!$D$2:$FI$31,MATCH(INDEX(Factors!C:C,MATCH(E83,Factors!A:A,0)),Factors!$C$2:$C$31,0),MATCH(LEFT(D83)&amp;IF($A83&lt;30,30,(FLOOR($A83/5,1)*5)),Factors!$D$1:$FI$1,0))*I83,"")</f>
        <v/>
      </c>
      <c r="L83" s="19" t="str">
        <f>IF(AND(A83&lt;&gt;0,D83&lt;&gt;"",E83&lt;&gt;"",I83&lt;&gt;""),IF(INDEX(Factors!B:B,MATCH(E83,Factors!A:A,0))="Time",IFERROR(INT(INDEX('Scoring Coefficients'!$D$2:$D$36,MATCH(LEFT(D83)&amp;INDEX(Factors!C:C,MATCH(E83,Factors!A:A,0)),'Scoring Coefficients'!$A$2:$A$36,0))*((INDEX('Scoring Coefficients'!$E$2:$E$36,MATCH(LEFT(D83)&amp;INDEX(Factors!C:C,MATCH(E83,Factors!A:A,0)),'Scoring Coefficients'!$A$2:$A$36,0))-ROUNDUP($K83,2))^INDEX('Scoring Coefficients'!$F$2:$F$36,MATCH(LEFT(D83)&amp;INDEX(Factors!C:C,MATCH(E83,Factors!A:A,0)),'Scoring Coefficients'!$A$2:$A$36,0)))),0),IF(INDEX(Factors!B:B,MATCH(E83,Factors!A:A,0))="Jump",IFERROR(INT(INDEX('Scoring Coefficients'!$D$2:$D$36,MATCH(LEFT(D83)&amp;INDEX(Factors!C:C,MATCH(E83,Factors!A:A,0)),'Scoring Coefficients'!$A$2:$A$36,0))*((INT(ROUNDDOWN($K83,2)*100)-INDEX('Scoring Coefficients'!$E$2:$E$36,MATCH(LEFT(D83)&amp;INDEX(Factors!C:C,MATCH(E83,Factors!A:A,0)),'Scoring Coefficients'!$A$2:$A$36,0)))^INDEX('Scoring Coefficients'!$F$2:$F$36,MATCH(LEFT(D83)&amp;INDEX(Factors!C:C,MATCH(E83,Factors!A:A,0)),'Scoring Coefficients'!$A$2:$A$36,0)))),0),IFERROR(INT(INDEX('Scoring Coefficients'!$D$2:$D$36,MATCH(LEFT(D83)&amp;INDEX(Factors!C:C,MATCH(E83,Factors!A:A,0)),'Scoring Coefficients'!$A$2:$A$36,0))*((ROUNDDOWN($K83,2)-INDEX('Scoring Coefficients'!$E$2:$E$36,MATCH(LEFT(D83)&amp;INDEX(Factors!C:C,MATCH(E83,Factors!A:A,0)),'Scoring Coefficients'!$A$2:$A$36,0)))^INDEX('Scoring Coefficients'!$F$2:$F$36,MATCH(LEFT(D83)&amp;INDEX(Factors!C:C,MATCH(E83,Factors!A:A,0)),'Scoring Coefficients'!$A$2:$A$36,0)))),0))),"")</f>
        <v/>
      </c>
    </row>
    <row r="84" spans="1:12" x14ac:dyDescent="0.2">
      <c r="A84" s="18"/>
      <c r="B84" s="17"/>
      <c r="C84" s="17"/>
      <c r="D84" s="17"/>
      <c r="E84" s="17"/>
      <c r="F84" s="7"/>
      <c r="G84" s="12" t="str">
        <f>IF(AND(A84&lt;&gt;0,D84&lt;&gt;"",E84&lt;&gt;"",I84&lt;&gt;""),IF(INDEX(Factors!B:B,MATCH(E84,Factors!A:A,0))="Time",INDEX(Standard!C:C,MATCH(LEFT(D84)&amp;INDEX(Factors!C:C,MATCH(E84,Factors!A:A,0)),Standard!A:A,0))/(I84*INDEX(Factors!$D$2:$FI$31,MATCH(INDEX(Factors!C:C,MATCH(E84,Factors!A:A,0)),Factors!$C$2:$C$31,0),MATCH(LEFT(D84)&amp;IF($A84&lt;30,30,FLOOR($A84,1)),Factors!$D$1:$FI$1,0))),(I84*INDEX(Factors!$D$2:$FI$31,MATCH(INDEX(Factors!C:C,MATCH(E84,Factors!A:A,0)),Factors!$C$2:$C$31,0),MATCH(LEFT(D84)&amp;IF($A84&lt;30,30,FLOOR($A84,1)),Factors!$D$1:$FI$1,0)))/INDEX(Standard!C:C,MATCH(LEFT(D84)&amp;INDEX(Factors!C:C,MATCH(E84,Factors!A:A,0)),Standard!A:A,0))),"")</f>
        <v/>
      </c>
      <c r="H84" s="12" t="str">
        <f>IF(AND(A84&lt;&gt;0,D84&lt;&gt;"",E84&lt;&gt;"",I84&lt;&gt;""),IF(INDEX(Factors!B:B,MATCH(E84,Factors!A:A,0))="Time",INDEX(Standard!C:C,MATCH(LEFT(D84)&amp;INDEX(Factors!C:C,MATCH(E84,Factors!A:A,0)),Standard!A:A,0))/(INDEX(Factors!$D$2:$FI$31,MATCH(INDEX(Factors!C:C,MATCH(E84,Factors!A:A,0)),Factors!$C$2:$C$31,0),MATCH(LEFT(D84)&amp;IF($A84&lt;30,30,(FLOOR($A84/5,1)*5)),Factors!$D$1:$FI$1,0))*I84),(INDEX(Factors!$D$2:$FI$31,MATCH(INDEX(Factors!C:C,MATCH(E84,Factors!A:A,0)),Factors!$C$2:$C$31,0),MATCH(LEFT(D84)&amp;IF($A84&lt;30,30,(FLOOR($A84/5,1)*5)),Factors!$D$1:$FI$1,0))*I84)/INDEX(Standard!C:C,MATCH(LEFT(D84)&amp;INDEX(Factors!C:C,MATCH(E84,Factors!A:A,0)),Standard!A:A,0))),"")</f>
        <v/>
      </c>
      <c r="I84" s="13" t="str">
        <f t="shared" si="2"/>
        <v/>
      </c>
      <c r="J84" s="14" t="str">
        <f>IF(AND(A84&lt;&gt;0,D84&lt;&gt;"",E84&lt;&gt;"",I84&lt;&gt;""),INDEX(Factors!$D$2:$FI$31,MATCH(INDEX(Factors!C:C,MATCH(E84,Factors!A:A,0)),Factors!$C$2:$C$31,0),MATCH(LEFT(D84)&amp;IF($A84&lt;30,30,FLOOR($A84,1)),Factors!$D$1:$FI$1,0))*I84,"")</f>
        <v/>
      </c>
      <c r="K84" s="14" t="str">
        <f>IF(AND(A84&lt;&gt;0,D84&lt;&gt;"",E84&lt;&gt;"",I84&lt;&gt;""),INDEX(Factors!$D$2:$FI$31,MATCH(INDEX(Factors!C:C,MATCH(E84,Factors!A:A,0)),Factors!$C$2:$C$31,0),MATCH(LEFT(D84)&amp;IF($A84&lt;30,30,(FLOOR($A84/5,1)*5)),Factors!$D$1:$FI$1,0))*I84,"")</f>
        <v/>
      </c>
      <c r="L84" s="19" t="str">
        <f>IF(AND(A84&lt;&gt;0,D84&lt;&gt;"",E84&lt;&gt;"",I84&lt;&gt;""),IF(INDEX(Factors!B:B,MATCH(E84,Factors!A:A,0))="Time",IFERROR(INT(INDEX('Scoring Coefficients'!$D$2:$D$36,MATCH(LEFT(D84)&amp;INDEX(Factors!C:C,MATCH(E84,Factors!A:A,0)),'Scoring Coefficients'!$A$2:$A$36,0))*((INDEX('Scoring Coefficients'!$E$2:$E$36,MATCH(LEFT(D84)&amp;INDEX(Factors!C:C,MATCH(E84,Factors!A:A,0)),'Scoring Coefficients'!$A$2:$A$36,0))-ROUNDUP($K84,2))^INDEX('Scoring Coefficients'!$F$2:$F$36,MATCH(LEFT(D84)&amp;INDEX(Factors!C:C,MATCH(E84,Factors!A:A,0)),'Scoring Coefficients'!$A$2:$A$36,0)))),0),IF(INDEX(Factors!B:B,MATCH(E84,Factors!A:A,0))="Jump",IFERROR(INT(INDEX('Scoring Coefficients'!$D$2:$D$36,MATCH(LEFT(D84)&amp;INDEX(Factors!C:C,MATCH(E84,Factors!A:A,0)),'Scoring Coefficients'!$A$2:$A$36,0))*((INT(ROUNDDOWN($K84,2)*100)-INDEX('Scoring Coefficients'!$E$2:$E$36,MATCH(LEFT(D84)&amp;INDEX(Factors!C:C,MATCH(E84,Factors!A:A,0)),'Scoring Coefficients'!$A$2:$A$36,0)))^INDEX('Scoring Coefficients'!$F$2:$F$36,MATCH(LEFT(D84)&amp;INDEX(Factors!C:C,MATCH(E84,Factors!A:A,0)),'Scoring Coefficients'!$A$2:$A$36,0)))),0),IFERROR(INT(INDEX('Scoring Coefficients'!$D$2:$D$36,MATCH(LEFT(D84)&amp;INDEX(Factors!C:C,MATCH(E84,Factors!A:A,0)),'Scoring Coefficients'!$A$2:$A$36,0))*((ROUNDDOWN($K84,2)-INDEX('Scoring Coefficients'!$E$2:$E$36,MATCH(LEFT(D84)&amp;INDEX(Factors!C:C,MATCH(E84,Factors!A:A,0)),'Scoring Coefficients'!$A$2:$A$36,0)))^INDEX('Scoring Coefficients'!$F$2:$F$36,MATCH(LEFT(D84)&amp;INDEX(Factors!C:C,MATCH(E84,Factors!A:A,0)),'Scoring Coefficients'!$A$2:$A$36,0)))),0))),"")</f>
        <v/>
      </c>
    </row>
    <row r="85" spans="1:12" x14ac:dyDescent="0.2">
      <c r="A85" s="18"/>
      <c r="B85" s="17"/>
      <c r="C85" s="17"/>
      <c r="D85" s="17"/>
      <c r="E85" s="17"/>
      <c r="F85" s="7"/>
      <c r="G85" s="12" t="str">
        <f>IF(AND(A85&lt;&gt;0,D85&lt;&gt;"",E85&lt;&gt;"",I85&lt;&gt;""),IF(INDEX(Factors!B:B,MATCH(E85,Factors!A:A,0))="Time",INDEX(Standard!C:C,MATCH(LEFT(D85)&amp;INDEX(Factors!C:C,MATCH(E85,Factors!A:A,0)),Standard!A:A,0))/(I85*INDEX(Factors!$D$2:$FI$31,MATCH(INDEX(Factors!C:C,MATCH(E85,Factors!A:A,0)),Factors!$C$2:$C$31,0),MATCH(LEFT(D85)&amp;IF($A85&lt;30,30,FLOOR($A85,1)),Factors!$D$1:$FI$1,0))),(I85*INDEX(Factors!$D$2:$FI$31,MATCH(INDEX(Factors!C:C,MATCH(E85,Factors!A:A,0)),Factors!$C$2:$C$31,0),MATCH(LEFT(D85)&amp;IF($A85&lt;30,30,FLOOR($A85,1)),Factors!$D$1:$FI$1,0)))/INDEX(Standard!C:C,MATCH(LEFT(D85)&amp;INDEX(Factors!C:C,MATCH(E85,Factors!A:A,0)),Standard!A:A,0))),"")</f>
        <v/>
      </c>
      <c r="H85" s="12" t="str">
        <f>IF(AND(A85&lt;&gt;0,D85&lt;&gt;"",E85&lt;&gt;"",I85&lt;&gt;""),IF(INDEX(Factors!B:B,MATCH(E85,Factors!A:A,0))="Time",INDEX(Standard!C:C,MATCH(LEFT(D85)&amp;INDEX(Factors!C:C,MATCH(E85,Factors!A:A,0)),Standard!A:A,0))/(INDEX(Factors!$D$2:$FI$31,MATCH(INDEX(Factors!C:C,MATCH(E85,Factors!A:A,0)),Factors!$C$2:$C$31,0),MATCH(LEFT(D85)&amp;IF($A85&lt;30,30,(FLOOR($A85/5,1)*5)),Factors!$D$1:$FI$1,0))*I85),(INDEX(Factors!$D$2:$FI$31,MATCH(INDEX(Factors!C:C,MATCH(E85,Factors!A:A,0)),Factors!$C$2:$C$31,0),MATCH(LEFT(D85)&amp;IF($A85&lt;30,30,(FLOOR($A85/5,1)*5)),Factors!$D$1:$FI$1,0))*I85)/INDEX(Standard!C:C,MATCH(LEFT(D85)&amp;INDEX(Factors!C:C,MATCH(E85,Factors!A:A,0)),Standard!A:A,0))),"")</f>
        <v/>
      </c>
      <c r="I85" s="13" t="str">
        <f t="shared" si="2"/>
        <v/>
      </c>
      <c r="J85" s="14" t="str">
        <f>IF(AND(A85&lt;&gt;0,D85&lt;&gt;"",E85&lt;&gt;"",I85&lt;&gt;""),INDEX(Factors!$D$2:$FI$31,MATCH(INDEX(Factors!C:C,MATCH(E85,Factors!A:A,0)),Factors!$C$2:$C$31,0),MATCH(LEFT(D85)&amp;IF($A85&lt;30,30,FLOOR($A85,1)),Factors!$D$1:$FI$1,0))*I85,"")</f>
        <v/>
      </c>
      <c r="K85" s="14" t="str">
        <f>IF(AND(A85&lt;&gt;0,D85&lt;&gt;"",E85&lt;&gt;"",I85&lt;&gt;""),INDEX(Factors!$D$2:$FI$31,MATCH(INDEX(Factors!C:C,MATCH(E85,Factors!A:A,0)),Factors!$C$2:$C$31,0),MATCH(LEFT(D85)&amp;IF($A85&lt;30,30,(FLOOR($A85/5,1)*5)),Factors!$D$1:$FI$1,0))*I85,"")</f>
        <v/>
      </c>
      <c r="L85" s="19" t="str">
        <f>IF(AND(A85&lt;&gt;0,D85&lt;&gt;"",E85&lt;&gt;"",I85&lt;&gt;""),IF(INDEX(Factors!B:B,MATCH(E85,Factors!A:A,0))="Time",IFERROR(INT(INDEX('Scoring Coefficients'!$D$2:$D$36,MATCH(LEFT(D85)&amp;INDEX(Factors!C:C,MATCH(E85,Factors!A:A,0)),'Scoring Coefficients'!$A$2:$A$36,0))*((INDEX('Scoring Coefficients'!$E$2:$E$36,MATCH(LEFT(D85)&amp;INDEX(Factors!C:C,MATCH(E85,Factors!A:A,0)),'Scoring Coefficients'!$A$2:$A$36,0))-ROUNDUP($K85,2))^INDEX('Scoring Coefficients'!$F$2:$F$36,MATCH(LEFT(D85)&amp;INDEX(Factors!C:C,MATCH(E85,Factors!A:A,0)),'Scoring Coefficients'!$A$2:$A$36,0)))),0),IF(INDEX(Factors!B:B,MATCH(E85,Factors!A:A,0))="Jump",IFERROR(INT(INDEX('Scoring Coefficients'!$D$2:$D$36,MATCH(LEFT(D85)&amp;INDEX(Factors!C:C,MATCH(E85,Factors!A:A,0)),'Scoring Coefficients'!$A$2:$A$36,0))*((INT(ROUNDDOWN($K85,2)*100)-INDEX('Scoring Coefficients'!$E$2:$E$36,MATCH(LEFT(D85)&amp;INDEX(Factors!C:C,MATCH(E85,Factors!A:A,0)),'Scoring Coefficients'!$A$2:$A$36,0)))^INDEX('Scoring Coefficients'!$F$2:$F$36,MATCH(LEFT(D85)&amp;INDEX(Factors!C:C,MATCH(E85,Factors!A:A,0)),'Scoring Coefficients'!$A$2:$A$36,0)))),0),IFERROR(INT(INDEX('Scoring Coefficients'!$D$2:$D$36,MATCH(LEFT(D85)&amp;INDEX(Factors!C:C,MATCH(E85,Factors!A:A,0)),'Scoring Coefficients'!$A$2:$A$36,0))*((ROUNDDOWN($K85,2)-INDEX('Scoring Coefficients'!$E$2:$E$36,MATCH(LEFT(D85)&amp;INDEX(Factors!C:C,MATCH(E85,Factors!A:A,0)),'Scoring Coefficients'!$A$2:$A$36,0)))^INDEX('Scoring Coefficients'!$F$2:$F$36,MATCH(LEFT(D85)&amp;INDEX(Factors!C:C,MATCH(E85,Factors!A:A,0)),'Scoring Coefficients'!$A$2:$A$36,0)))),0))),"")</f>
        <v/>
      </c>
    </row>
    <row r="86" spans="1:12" x14ac:dyDescent="0.2">
      <c r="A86" s="18"/>
      <c r="B86" s="17"/>
      <c r="C86" s="17"/>
      <c r="D86" s="17"/>
      <c r="E86" s="17"/>
      <c r="F86" s="7"/>
      <c r="G86" s="12" t="str">
        <f>IF(AND(A86&lt;&gt;0,D86&lt;&gt;"",E86&lt;&gt;"",I86&lt;&gt;""),IF(INDEX(Factors!B:B,MATCH(E86,Factors!A:A,0))="Time",INDEX(Standard!C:C,MATCH(LEFT(D86)&amp;INDEX(Factors!C:C,MATCH(E86,Factors!A:A,0)),Standard!A:A,0))/(I86*INDEX(Factors!$D$2:$FI$31,MATCH(INDEX(Factors!C:C,MATCH(E86,Factors!A:A,0)),Factors!$C$2:$C$31,0),MATCH(LEFT(D86)&amp;IF($A86&lt;30,30,FLOOR($A86,1)),Factors!$D$1:$FI$1,0))),(I86*INDEX(Factors!$D$2:$FI$31,MATCH(INDEX(Factors!C:C,MATCH(E86,Factors!A:A,0)),Factors!$C$2:$C$31,0),MATCH(LEFT(D86)&amp;IF($A86&lt;30,30,FLOOR($A86,1)),Factors!$D$1:$FI$1,0)))/INDEX(Standard!C:C,MATCH(LEFT(D86)&amp;INDEX(Factors!C:C,MATCH(E86,Factors!A:A,0)),Standard!A:A,0))),"")</f>
        <v/>
      </c>
      <c r="H86" s="12" t="str">
        <f>IF(AND(A86&lt;&gt;0,D86&lt;&gt;"",E86&lt;&gt;"",I86&lt;&gt;""),IF(INDEX(Factors!B:B,MATCH(E86,Factors!A:A,0))="Time",INDEX(Standard!C:C,MATCH(LEFT(D86)&amp;INDEX(Factors!C:C,MATCH(E86,Factors!A:A,0)),Standard!A:A,0))/(INDEX(Factors!$D$2:$FI$31,MATCH(INDEX(Factors!C:C,MATCH(E86,Factors!A:A,0)),Factors!$C$2:$C$31,0),MATCH(LEFT(D86)&amp;IF($A86&lt;30,30,(FLOOR($A86/5,1)*5)),Factors!$D$1:$FI$1,0))*I86),(INDEX(Factors!$D$2:$FI$31,MATCH(INDEX(Factors!C:C,MATCH(E86,Factors!A:A,0)),Factors!$C$2:$C$31,0),MATCH(LEFT(D86)&amp;IF($A86&lt;30,30,(FLOOR($A86/5,1)*5)),Factors!$D$1:$FI$1,0))*I86)/INDEX(Standard!C:C,MATCH(LEFT(D86)&amp;INDEX(Factors!C:C,MATCH(E86,Factors!A:A,0)),Standard!A:A,0))),"")</f>
        <v/>
      </c>
      <c r="I86" s="13" t="str">
        <f t="shared" si="2"/>
        <v/>
      </c>
      <c r="J86" s="14" t="str">
        <f>IF(AND(A86&lt;&gt;0,D86&lt;&gt;"",E86&lt;&gt;"",I86&lt;&gt;""),INDEX(Factors!$D$2:$FI$31,MATCH(INDEX(Factors!C:C,MATCH(E86,Factors!A:A,0)),Factors!$C$2:$C$31,0),MATCH(LEFT(D86)&amp;IF($A86&lt;30,30,FLOOR($A86,1)),Factors!$D$1:$FI$1,0))*I86,"")</f>
        <v/>
      </c>
      <c r="K86" s="14" t="str">
        <f>IF(AND(A86&lt;&gt;0,D86&lt;&gt;"",E86&lt;&gt;"",I86&lt;&gt;""),INDEX(Factors!$D$2:$FI$31,MATCH(INDEX(Factors!C:C,MATCH(E86,Factors!A:A,0)),Factors!$C$2:$C$31,0),MATCH(LEFT(D86)&amp;IF($A86&lt;30,30,(FLOOR($A86/5,1)*5)),Factors!$D$1:$FI$1,0))*I86,"")</f>
        <v/>
      </c>
      <c r="L86" s="19" t="str">
        <f>IF(AND(A86&lt;&gt;0,D86&lt;&gt;"",E86&lt;&gt;"",I86&lt;&gt;""),IF(INDEX(Factors!B:B,MATCH(E86,Factors!A:A,0))="Time",IFERROR(INT(INDEX('Scoring Coefficients'!$D$2:$D$36,MATCH(LEFT(D86)&amp;INDEX(Factors!C:C,MATCH(E86,Factors!A:A,0)),'Scoring Coefficients'!$A$2:$A$36,0))*((INDEX('Scoring Coefficients'!$E$2:$E$36,MATCH(LEFT(D86)&amp;INDEX(Factors!C:C,MATCH(E86,Factors!A:A,0)),'Scoring Coefficients'!$A$2:$A$36,0))-ROUNDUP($K86,2))^INDEX('Scoring Coefficients'!$F$2:$F$36,MATCH(LEFT(D86)&amp;INDEX(Factors!C:C,MATCH(E86,Factors!A:A,0)),'Scoring Coefficients'!$A$2:$A$36,0)))),0),IF(INDEX(Factors!B:B,MATCH(E86,Factors!A:A,0))="Jump",IFERROR(INT(INDEX('Scoring Coefficients'!$D$2:$D$36,MATCH(LEFT(D86)&amp;INDEX(Factors!C:C,MATCH(E86,Factors!A:A,0)),'Scoring Coefficients'!$A$2:$A$36,0))*((INT(ROUNDDOWN($K86,2)*100)-INDEX('Scoring Coefficients'!$E$2:$E$36,MATCH(LEFT(D86)&amp;INDEX(Factors!C:C,MATCH(E86,Factors!A:A,0)),'Scoring Coefficients'!$A$2:$A$36,0)))^INDEX('Scoring Coefficients'!$F$2:$F$36,MATCH(LEFT(D86)&amp;INDEX(Factors!C:C,MATCH(E86,Factors!A:A,0)),'Scoring Coefficients'!$A$2:$A$36,0)))),0),IFERROR(INT(INDEX('Scoring Coefficients'!$D$2:$D$36,MATCH(LEFT(D86)&amp;INDEX(Factors!C:C,MATCH(E86,Factors!A:A,0)),'Scoring Coefficients'!$A$2:$A$36,0))*((ROUNDDOWN($K86,2)-INDEX('Scoring Coefficients'!$E$2:$E$36,MATCH(LEFT(D86)&amp;INDEX(Factors!C:C,MATCH(E86,Factors!A:A,0)),'Scoring Coefficients'!$A$2:$A$36,0)))^INDEX('Scoring Coefficients'!$F$2:$F$36,MATCH(LEFT(D86)&amp;INDEX(Factors!C:C,MATCH(E86,Factors!A:A,0)),'Scoring Coefficients'!$A$2:$A$36,0)))),0))),"")</f>
        <v/>
      </c>
    </row>
    <row r="87" spans="1:12" x14ac:dyDescent="0.2">
      <c r="A87" s="18"/>
      <c r="B87" s="17"/>
      <c r="C87" s="17"/>
      <c r="D87" s="17"/>
      <c r="E87" s="17"/>
      <c r="F87" s="7"/>
      <c r="G87" s="12" t="str">
        <f>IF(AND(A87&lt;&gt;0,D87&lt;&gt;"",E87&lt;&gt;"",I87&lt;&gt;""),IF(INDEX(Factors!B:B,MATCH(E87,Factors!A:A,0))="Time",INDEX(Standard!C:C,MATCH(LEFT(D87)&amp;INDEX(Factors!C:C,MATCH(E87,Factors!A:A,0)),Standard!A:A,0))/(I87*INDEX(Factors!$D$2:$FI$31,MATCH(INDEX(Factors!C:C,MATCH(E87,Factors!A:A,0)),Factors!$C$2:$C$31,0),MATCH(LEFT(D87)&amp;IF($A87&lt;30,30,FLOOR($A87,1)),Factors!$D$1:$FI$1,0))),(I87*INDEX(Factors!$D$2:$FI$31,MATCH(INDEX(Factors!C:C,MATCH(E87,Factors!A:A,0)),Factors!$C$2:$C$31,0),MATCH(LEFT(D87)&amp;IF($A87&lt;30,30,FLOOR($A87,1)),Factors!$D$1:$FI$1,0)))/INDEX(Standard!C:C,MATCH(LEFT(D87)&amp;INDEX(Factors!C:C,MATCH(E87,Factors!A:A,0)),Standard!A:A,0))),"")</f>
        <v/>
      </c>
      <c r="H87" s="12" t="str">
        <f>IF(AND(A87&lt;&gt;0,D87&lt;&gt;"",E87&lt;&gt;"",I87&lt;&gt;""),IF(INDEX(Factors!B:B,MATCH(E87,Factors!A:A,0))="Time",INDEX(Standard!C:C,MATCH(LEFT(D87)&amp;INDEX(Factors!C:C,MATCH(E87,Factors!A:A,0)),Standard!A:A,0))/(INDEX(Factors!$D$2:$FI$31,MATCH(INDEX(Factors!C:C,MATCH(E87,Factors!A:A,0)),Factors!$C$2:$C$31,0),MATCH(LEFT(D87)&amp;IF($A87&lt;30,30,(FLOOR($A87/5,1)*5)),Factors!$D$1:$FI$1,0))*I87),(INDEX(Factors!$D$2:$FI$31,MATCH(INDEX(Factors!C:C,MATCH(E87,Factors!A:A,0)),Factors!$C$2:$C$31,0),MATCH(LEFT(D87)&amp;IF($A87&lt;30,30,(FLOOR($A87/5,1)*5)),Factors!$D$1:$FI$1,0))*I87)/INDEX(Standard!C:C,MATCH(LEFT(D87)&amp;INDEX(Factors!C:C,MATCH(E87,Factors!A:A,0)),Standard!A:A,0))),"")</f>
        <v/>
      </c>
      <c r="I87" s="13" t="str">
        <f t="shared" si="2"/>
        <v/>
      </c>
      <c r="J87" s="14" t="str">
        <f>IF(AND(A87&lt;&gt;0,D87&lt;&gt;"",E87&lt;&gt;"",I87&lt;&gt;""),INDEX(Factors!$D$2:$FI$31,MATCH(INDEX(Factors!C:C,MATCH(E87,Factors!A:A,0)),Factors!$C$2:$C$31,0),MATCH(LEFT(D87)&amp;IF($A87&lt;30,30,FLOOR($A87,1)),Factors!$D$1:$FI$1,0))*I87,"")</f>
        <v/>
      </c>
      <c r="K87" s="14" t="str">
        <f>IF(AND(A87&lt;&gt;0,D87&lt;&gt;"",E87&lt;&gt;"",I87&lt;&gt;""),INDEX(Factors!$D$2:$FI$31,MATCH(INDEX(Factors!C:C,MATCH(E87,Factors!A:A,0)),Factors!$C$2:$C$31,0),MATCH(LEFT(D87)&amp;IF($A87&lt;30,30,(FLOOR($A87/5,1)*5)),Factors!$D$1:$FI$1,0))*I87,"")</f>
        <v/>
      </c>
      <c r="L87" s="19" t="str">
        <f>IF(AND(A87&lt;&gt;0,D87&lt;&gt;"",E87&lt;&gt;"",I87&lt;&gt;""),IF(INDEX(Factors!B:B,MATCH(E87,Factors!A:A,0))="Time",IFERROR(INT(INDEX('Scoring Coefficients'!$D$2:$D$36,MATCH(LEFT(D87)&amp;INDEX(Factors!C:C,MATCH(E87,Factors!A:A,0)),'Scoring Coefficients'!$A$2:$A$36,0))*((INDEX('Scoring Coefficients'!$E$2:$E$36,MATCH(LEFT(D87)&amp;INDEX(Factors!C:C,MATCH(E87,Factors!A:A,0)),'Scoring Coefficients'!$A$2:$A$36,0))-ROUNDUP($K87,2))^INDEX('Scoring Coefficients'!$F$2:$F$36,MATCH(LEFT(D87)&amp;INDEX(Factors!C:C,MATCH(E87,Factors!A:A,0)),'Scoring Coefficients'!$A$2:$A$36,0)))),0),IF(INDEX(Factors!B:B,MATCH(E87,Factors!A:A,0))="Jump",IFERROR(INT(INDEX('Scoring Coefficients'!$D$2:$D$36,MATCH(LEFT(D87)&amp;INDEX(Factors!C:C,MATCH(E87,Factors!A:A,0)),'Scoring Coefficients'!$A$2:$A$36,0))*((INT(ROUNDDOWN($K87,2)*100)-INDEX('Scoring Coefficients'!$E$2:$E$36,MATCH(LEFT(D87)&amp;INDEX(Factors!C:C,MATCH(E87,Factors!A:A,0)),'Scoring Coefficients'!$A$2:$A$36,0)))^INDEX('Scoring Coefficients'!$F$2:$F$36,MATCH(LEFT(D87)&amp;INDEX(Factors!C:C,MATCH(E87,Factors!A:A,0)),'Scoring Coefficients'!$A$2:$A$36,0)))),0),IFERROR(INT(INDEX('Scoring Coefficients'!$D$2:$D$36,MATCH(LEFT(D87)&amp;INDEX(Factors!C:C,MATCH(E87,Factors!A:A,0)),'Scoring Coefficients'!$A$2:$A$36,0))*((ROUNDDOWN($K87,2)-INDEX('Scoring Coefficients'!$E$2:$E$36,MATCH(LEFT(D87)&amp;INDEX(Factors!C:C,MATCH(E87,Factors!A:A,0)),'Scoring Coefficients'!$A$2:$A$36,0)))^INDEX('Scoring Coefficients'!$F$2:$F$36,MATCH(LEFT(D87)&amp;INDEX(Factors!C:C,MATCH(E87,Factors!A:A,0)),'Scoring Coefficients'!$A$2:$A$36,0)))),0))),"")</f>
        <v/>
      </c>
    </row>
    <row r="88" spans="1:12" x14ac:dyDescent="0.2">
      <c r="A88" s="18"/>
      <c r="B88" s="17"/>
      <c r="C88" s="17"/>
      <c r="D88" s="17"/>
      <c r="E88" s="17"/>
      <c r="F88" s="7"/>
      <c r="G88" s="12" t="str">
        <f>IF(AND(A88&lt;&gt;0,D88&lt;&gt;"",E88&lt;&gt;"",I88&lt;&gt;""),IF(INDEX(Factors!B:B,MATCH(E88,Factors!A:A,0))="Time",INDEX(Standard!C:C,MATCH(LEFT(D88)&amp;INDEX(Factors!C:C,MATCH(E88,Factors!A:A,0)),Standard!A:A,0))/(I88*INDEX(Factors!$D$2:$FI$31,MATCH(INDEX(Factors!C:C,MATCH(E88,Factors!A:A,0)),Factors!$C$2:$C$31,0),MATCH(LEFT(D88)&amp;IF($A88&lt;30,30,FLOOR($A88,1)),Factors!$D$1:$FI$1,0))),(I88*INDEX(Factors!$D$2:$FI$31,MATCH(INDEX(Factors!C:C,MATCH(E88,Factors!A:A,0)),Factors!$C$2:$C$31,0),MATCH(LEFT(D88)&amp;IF($A88&lt;30,30,FLOOR($A88,1)),Factors!$D$1:$FI$1,0)))/INDEX(Standard!C:C,MATCH(LEFT(D88)&amp;INDEX(Factors!C:C,MATCH(E88,Factors!A:A,0)),Standard!A:A,0))),"")</f>
        <v/>
      </c>
      <c r="H88" s="12" t="str">
        <f>IF(AND(A88&lt;&gt;0,D88&lt;&gt;"",E88&lt;&gt;"",I88&lt;&gt;""),IF(INDEX(Factors!B:B,MATCH(E88,Factors!A:A,0))="Time",INDEX(Standard!C:C,MATCH(LEFT(D88)&amp;INDEX(Factors!C:C,MATCH(E88,Factors!A:A,0)),Standard!A:A,0))/(INDEX(Factors!$D$2:$FI$31,MATCH(INDEX(Factors!C:C,MATCH(E88,Factors!A:A,0)),Factors!$C$2:$C$31,0),MATCH(LEFT(D88)&amp;IF($A88&lt;30,30,(FLOOR($A88/5,1)*5)),Factors!$D$1:$FI$1,0))*I88),(INDEX(Factors!$D$2:$FI$31,MATCH(INDEX(Factors!C:C,MATCH(E88,Factors!A:A,0)),Factors!$C$2:$C$31,0),MATCH(LEFT(D88)&amp;IF($A88&lt;30,30,(FLOOR($A88/5,1)*5)),Factors!$D$1:$FI$1,0))*I88)/INDEX(Standard!C:C,MATCH(LEFT(D88)&amp;INDEX(Factors!C:C,MATCH(E88,Factors!A:A,0)),Standard!A:A,0))),"")</f>
        <v/>
      </c>
      <c r="I88" s="13" t="str">
        <f t="shared" si="2"/>
        <v/>
      </c>
      <c r="J88" s="14" t="str">
        <f>IF(AND(A88&lt;&gt;0,D88&lt;&gt;"",E88&lt;&gt;"",I88&lt;&gt;""),INDEX(Factors!$D$2:$FI$31,MATCH(INDEX(Factors!C:C,MATCH(E88,Factors!A:A,0)),Factors!$C$2:$C$31,0),MATCH(LEFT(D88)&amp;IF($A88&lt;30,30,FLOOR($A88,1)),Factors!$D$1:$FI$1,0))*I88,"")</f>
        <v/>
      </c>
      <c r="K88" s="14" t="str">
        <f>IF(AND(A88&lt;&gt;0,D88&lt;&gt;"",E88&lt;&gt;"",I88&lt;&gt;""),INDEX(Factors!$D$2:$FI$31,MATCH(INDEX(Factors!C:C,MATCH(E88,Factors!A:A,0)),Factors!$C$2:$C$31,0),MATCH(LEFT(D88)&amp;IF($A88&lt;30,30,(FLOOR($A88/5,1)*5)),Factors!$D$1:$FI$1,0))*I88,"")</f>
        <v/>
      </c>
      <c r="L88" s="19" t="str">
        <f>IF(AND(A88&lt;&gt;0,D88&lt;&gt;"",E88&lt;&gt;"",I88&lt;&gt;""),IF(INDEX(Factors!B:B,MATCH(E88,Factors!A:A,0))="Time",IFERROR(INT(INDEX('Scoring Coefficients'!$D$2:$D$36,MATCH(LEFT(D88)&amp;INDEX(Factors!C:C,MATCH(E88,Factors!A:A,0)),'Scoring Coefficients'!$A$2:$A$36,0))*((INDEX('Scoring Coefficients'!$E$2:$E$36,MATCH(LEFT(D88)&amp;INDEX(Factors!C:C,MATCH(E88,Factors!A:A,0)),'Scoring Coefficients'!$A$2:$A$36,0))-ROUNDUP($K88,2))^INDEX('Scoring Coefficients'!$F$2:$F$36,MATCH(LEFT(D88)&amp;INDEX(Factors!C:C,MATCH(E88,Factors!A:A,0)),'Scoring Coefficients'!$A$2:$A$36,0)))),0),IF(INDEX(Factors!B:B,MATCH(E88,Factors!A:A,0))="Jump",IFERROR(INT(INDEX('Scoring Coefficients'!$D$2:$D$36,MATCH(LEFT(D88)&amp;INDEX(Factors!C:C,MATCH(E88,Factors!A:A,0)),'Scoring Coefficients'!$A$2:$A$36,0))*((INT(ROUNDDOWN($K88,2)*100)-INDEX('Scoring Coefficients'!$E$2:$E$36,MATCH(LEFT(D88)&amp;INDEX(Factors!C:C,MATCH(E88,Factors!A:A,0)),'Scoring Coefficients'!$A$2:$A$36,0)))^INDEX('Scoring Coefficients'!$F$2:$F$36,MATCH(LEFT(D88)&amp;INDEX(Factors!C:C,MATCH(E88,Factors!A:A,0)),'Scoring Coefficients'!$A$2:$A$36,0)))),0),IFERROR(INT(INDEX('Scoring Coefficients'!$D$2:$D$36,MATCH(LEFT(D88)&amp;INDEX(Factors!C:C,MATCH(E88,Factors!A:A,0)),'Scoring Coefficients'!$A$2:$A$36,0))*((ROUNDDOWN($K88,2)-INDEX('Scoring Coefficients'!$E$2:$E$36,MATCH(LEFT(D88)&amp;INDEX(Factors!C:C,MATCH(E88,Factors!A:A,0)),'Scoring Coefficients'!$A$2:$A$36,0)))^INDEX('Scoring Coefficients'!$F$2:$F$36,MATCH(LEFT(D88)&amp;INDEX(Factors!C:C,MATCH(E88,Factors!A:A,0)),'Scoring Coefficients'!$A$2:$A$36,0)))),0))),"")</f>
        <v/>
      </c>
    </row>
    <row r="89" spans="1:12" x14ac:dyDescent="0.2">
      <c r="A89" s="18"/>
      <c r="B89" s="17"/>
      <c r="C89" s="17"/>
      <c r="D89" s="17"/>
      <c r="E89" s="17"/>
      <c r="F89" s="7"/>
      <c r="G89" s="12" t="str">
        <f>IF(AND(A89&lt;&gt;0,D89&lt;&gt;"",E89&lt;&gt;"",I89&lt;&gt;""),IF(INDEX(Factors!B:B,MATCH(E89,Factors!A:A,0))="Time",INDEX(Standard!C:C,MATCH(LEFT(D89)&amp;INDEX(Factors!C:C,MATCH(E89,Factors!A:A,0)),Standard!A:A,0))/(I89*INDEX(Factors!$D$2:$FI$31,MATCH(INDEX(Factors!C:C,MATCH(E89,Factors!A:A,0)),Factors!$C$2:$C$31,0),MATCH(LEFT(D89)&amp;IF($A89&lt;30,30,FLOOR($A89,1)),Factors!$D$1:$FI$1,0))),(I89*INDEX(Factors!$D$2:$FI$31,MATCH(INDEX(Factors!C:C,MATCH(E89,Factors!A:A,0)),Factors!$C$2:$C$31,0),MATCH(LEFT(D89)&amp;IF($A89&lt;30,30,FLOOR($A89,1)),Factors!$D$1:$FI$1,0)))/INDEX(Standard!C:C,MATCH(LEFT(D89)&amp;INDEX(Factors!C:C,MATCH(E89,Factors!A:A,0)),Standard!A:A,0))),"")</f>
        <v/>
      </c>
      <c r="H89" s="12" t="str">
        <f>IF(AND(A89&lt;&gt;0,D89&lt;&gt;"",E89&lt;&gt;"",I89&lt;&gt;""),IF(INDEX(Factors!B:B,MATCH(E89,Factors!A:A,0))="Time",INDEX(Standard!C:C,MATCH(LEFT(D89)&amp;INDEX(Factors!C:C,MATCH(E89,Factors!A:A,0)),Standard!A:A,0))/(INDEX(Factors!$D$2:$FI$31,MATCH(INDEX(Factors!C:C,MATCH(E89,Factors!A:A,0)),Factors!$C$2:$C$31,0),MATCH(LEFT(D89)&amp;IF($A89&lt;30,30,(FLOOR($A89/5,1)*5)),Factors!$D$1:$FI$1,0))*I89),(INDEX(Factors!$D$2:$FI$31,MATCH(INDEX(Factors!C:C,MATCH(E89,Factors!A:A,0)),Factors!$C$2:$C$31,0),MATCH(LEFT(D89)&amp;IF($A89&lt;30,30,(FLOOR($A89/5,1)*5)),Factors!$D$1:$FI$1,0))*I89)/INDEX(Standard!C:C,MATCH(LEFT(D89)&amp;INDEX(Factors!C:C,MATCH(E89,Factors!A:A,0)),Standard!A:A,0))),"")</f>
        <v/>
      </c>
      <c r="I89" s="13" t="str">
        <f t="shared" si="2"/>
        <v/>
      </c>
      <c r="J89" s="14" t="str">
        <f>IF(AND(A89&lt;&gt;0,D89&lt;&gt;"",E89&lt;&gt;"",I89&lt;&gt;""),INDEX(Factors!$D$2:$FI$31,MATCH(INDEX(Factors!C:C,MATCH(E89,Factors!A:A,0)),Factors!$C$2:$C$31,0),MATCH(LEFT(D89)&amp;IF($A89&lt;30,30,FLOOR($A89,1)),Factors!$D$1:$FI$1,0))*I89,"")</f>
        <v/>
      </c>
      <c r="K89" s="14" t="str">
        <f>IF(AND(A89&lt;&gt;0,D89&lt;&gt;"",E89&lt;&gt;"",I89&lt;&gt;""),INDEX(Factors!$D$2:$FI$31,MATCH(INDEX(Factors!C:C,MATCH(E89,Factors!A:A,0)),Factors!$C$2:$C$31,0),MATCH(LEFT(D89)&amp;IF($A89&lt;30,30,(FLOOR($A89/5,1)*5)),Factors!$D$1:$FI$1,0))*I89,"")</f>
        <v/>
      </c>
      <c r="L89" s="19" t="str">
        <f>IF(AND(A89&lt;&gt;0,D89&lt;&gt;"",E89&lt;&gt;"",I89&lt;&gt;""),IF(INDEX(Factors!B:B,MATCH(E89,Factors!A:A,0))="Time",IFERROR(INT(INDEX('Scoring Coefficients'!$D$2:$D$36,MATCH(LEFT(D89)&amp;INDEX(Factors!C:C,MATCH(E89,Factors!A:A,0)),'Scoring Coefficients'!$A$2:$A$36,0))*((INDEX('Scoring Coefficients'!$E$2:$E$36,MATCH(LEFT(D89)&amp;INDEX(Factors!C:C,MATCH(E89,Factors!A:A,0)),'Scoring Coefficients'!$A$2:$A$36,0))-ROUNDUP($K89,2))^INDEX('Scoring Coefficients'!$F$2:$F$36,MATCH(LEFT(D89)&amp;INDEX(Factors!C:C,MATCH(E89,Factors!A:A,0)),'Scoring Coefficients'!$A$2:$A$36,0)))),0),IF(INDEX(Factors!B:B,MATCH(E89,Factors!A:A,0))="Jump",IFERROR(INT(INDEX('Scoring Coefficients'!$D$2:$D$36,MATCH(LEFT(D89)&amp;INDEX(Factors!C:C,MATCH(E89,Factors!A:A,0)),'Scoring Coefficients'!$A$2:$A$36,0))*((INT(ROUNDDOWN($K89,2)*100)-INDEX('Scoring Coefficients'!$E$2:$E$36,MATCH(LEFT(D89)&amp;INDEX(Factors!C:C,MATCH(E89,Factors!A:A,0)),'Scoring Coefficients'!$A$2:$A$36,0)))^INDEX('Scoring Coefficients'!$F$2:$F$36,MATCH(LEFT(D89)&amp;INDEX(Factors!C:C,MATCH(E89,Factors!A:A,0)),'Scoring Coefficients'!$A$2:$A$36,0)))),0),IFERROR(INT(INDEX('Scoring Coefficients'!$D$2:$D$36,MATCH(LEFT(D89)&amp;INDEX(Factors!C:C,MATCH(E89,Factors!A:A,0)),'Scoring Coefficients'!$A$2:$A$36,0))*((ROUNDDOWN($K89,2)-INDEX('Scoring Coefficients'!$E$2:$E$36,MATCH(LEFT(D89)&amp;INDEX(Factors!C:C,MATCH(E89,Factors!A:A,0)),'Scoring Coefficients'!$A$2:$A$36,0)))^INDEX('Scoring Coefficients'!$F$2:$F$36,MATCH(LEFT(D89)&amp;INDEX(Factors!C:C,MATCH(E89,Factors!A:A,0)),'Scoring Coefficients'!$A$2:$A$36,0)))),0))),"")</f>
        <v/>
      </c>
    </row>
    <row r="90" spans="1:12" x14ac:dyDescent="0.2">
      <c r="A90" s="18"/>
      <c r="B90" s="17"/>
      <c r="C90" s="17"/>
      <c r="D90" s="17"/>
      <c r="E90" s="17"/>
      <c r="F90" s="7"/>
      <c r="G90" s="12" t="str">
        <f>IF(AND(A90&lt;&gt;0,D90&lt;&gt;"",E90&lt;&gt;"",I90&lt;&gt;""),IF(INDEX(Factors!B:B,MATCH(E90,Factors!A:A,0))="Time",INDEX(Standard!C:C,MATCH(LEFT(D90)&amp;INDEX(Factors!C:C,MATCH(E90,Factors!A:A,0)),Standard!A:A,0))/(I90*INDEX(Factors!$D$2:$FI$31,MATCH(INDEX(Factors!C:C,MATCH(E90,Factors!A:A,0)),Factors!$C$2:$C$31,0),MATCH(LEFT(D90)&amp;IF($A90&lt;30,30,FLOOR($A90,1)),Factors!$D$1:$FI$1,0))),(I90*INDEX(Factors!$D$2:$FI$31,MATCH(INDEX(Factors!C:C,MATCH(E90,Factors!A:A,0)),Factors!$C$2:$C$31,0),MATCH(LEFT(D90)&amp;IF($A90&lt;30,30,FLOOR($A90,1)),Factors!$D$1:$FI$1,0)))/INDEX(Standard!C:C,MATCH(LEFT(D90)&amp;INDEX(Factors!C:C,MATCH(E90,Factors!A:A,0)),Standard!A:A,0))),"")</f>
        <v/>
      </c>
      <c r="H90" s="12" t="str">
        <f>IF(AND(A90&lt;&gt;0,D90&lt;&gt;"",E90&lt;&gt;"",I90&lt;&gt;""),IF(INDEX(Factors!B:B,MATCH(E90,Factors!A:A,0))="Time",INDEX(Standard!C:C,MATCH(LEFT(D90)&amp;INDEX(Factors!C:C,MATCH(E90,Factors!A:A,0)),Standard!A:A,0))/(INDEX(Factors!$D$2:$FI$31,MATCH(INDEX(Factors!C:C,MATCH(E90,Factors!A:A,0)),Factors!$C$2:$C$31,0),MATCH(LEFT(D90)&amp;IF($A90&lt;30,30,(FLOOR($A90/5,1)*5)),Factors!$D$1:$FI$1,0))*I90),(INDEX(Factors!$D$2:$FI$31,MATCH(INDEX(Factors!C:C,MATCH(E90,Factors!A:A,0)),Factors!$C$2:$C$31,0),MATCH(LEFT(D90)&amp;IF($A90&lt;30,30,(FLOOR($A90/5,1)*5)),Factors!$D$1:$FI$1,0))*I90)/INDEX(Standard!C:C,MATCH(LEFT(D90)&amp;INDEX(Factors!C:C,MATCH(E90,Factors!A:A,0)),Standard!A:A,0))),"")</f>
        <v/>
      </c>
      <c r="I90" s="13" t="str">
        <f t="shared" si="2"/>
        <v/>
      </c>
      <c r="J90" s="14" t="str">
        <f>IF(AND(A90&lt;&gt;0,D90&lt;&gt;"",E90&lt;&gt;"",I90&lt;&gt;""),INDEX(Factors!$D$2:$FI$31,MATCH(INDEX(Factors!C:C,MATCH(E90,Factors!A:A,0)),Factors!$C$2:$C$31,0),MATCH(LEFT(D90)&amp;IF($A90&lt;30,30,FLOOR($A90,1)),Factors!$D$1:$FI$1,0))*I90,"")</f>
        <v/>
      </c>
      <c r="K90" s="14" t="str">
        <f>IF(AND(A90&lt;&gt;0,D90&lt;&gt;"",E90&lt;&gt;"",I90&lt;&gt;""),INDEX(Factors!$D$2:$FI$31,MATCH(INDEX(Factors!C:C,MATCH(E90,Factors!A:A,0)),Factors!$C$2:$C$31,0),MATCH(LEFT(D90)&amp;IF($A90&lt;30,30,(FLOOR($A90/5,1)*5)),Factors!$D$1:$FI$1,0))*I90,"")</f>
        <v/>
      </c>
      <c r="L90" s="19" t="str">
        <f>IF(AND(A90&lt;&gt;0,D90&lt;&gt;"",E90&lt;&gt;"",I90&lt;&gt;""),IF(INDEX(Factors!B:B,MATCH(E90,Factors!A:A,0))="Time",IFERROR(INT(INDEX('Scoring Coefficients'!$D$2:$D$36,MATCH(LEFT(D90)&amp;INDEX(Factors!C:C,MATCH(E90,Factors!A:A,0)),'Scoring Coefficients'!$A$2:$A$36,0))*((INDEX('Scoring Coefficients'!$E$2:$E$36,MATCH(LEFT(D90)&amp;INDEX(Factors!C:C,MATCH(E90,Factors!A:A,0)),'Scoring Coefficients'!$A$2:$A$36,0))-ROUNDUP($K90,2))^INDEX('Scoring Coefficients'!$F$2:$F$36,MATCH(LEFT(D90)&amp;INDEX(Factors!C:C,MATCH(E90,Factors!A:A,0)),'Scoring Coefficients'!$A$2:$A$36,0)))),0),IF(INDEX(Factors!B:B,MATCH(E90,Factors!A:A,0))="Jump",IFERROR(INT(INDEX('Scoring Coefficients'!$D$2:$D$36,MATCH(LEFT(D90)&amp;INDEX(Factors!C:C,MATCH(E90,Factors!A:A,0)),'Scoring Coefficients'!$A$2:$A$36,0))*((INT(ROUNDDOWN($K90,2)*100)-INDEX('Scoring Coefficients'!$E$2:$E$36,MATCH(LEFT(D90)&amp;INDEX(Factors!C:C,MATCH(E90,Factors!A:A,0)),'Scoring Coefficients'!$A$2:$A$36,0)))^INDEX('Scoring Coefficients'!$F$2:$F$36,MATCH(LEFT(D90)&amp;INDEX(Factors!C:C,MATCH(E90,Factors!A:A,0)),'Scoring Coefficients'!$A$2:$A$36,0)))),0),IFERROR(INT(INDEX('Scoring Coefficients'!$D$2:$D$36,MATCH(LEFT(D90)&amp;INDEX(Factors!C:C,MATCH(E90,Factors!A:A,0)),'Scoring Coefficients'!$A$2:$A$36,0))*((ROUNDDOWN($K90,2)-INDEX('Scoring Coefficients'!$E$2:$E$36,MATCH(LEFT(D90)&amp;INDEX(Factors!C:C,MATCH(E90,Factors!A:A,0)),'Scoring Coefficients'!$A$2:$A$36,0)))^INDEX('Scoring Coefficients'!$F$2:$F$36,MATCH(LEFT(D90)&amp;INDEX(Factors!C:C,MATCH(E90,Factors!A:A,0)),'Scoring Coefficients'!$A$2:$A$36,0)))),0))),"")</f>
        <v/>
      </c>
    </row>
    <row r="91" spans="1:12" x14ac:dyDescent="0.2">
      <c r="A91" s="18"/>
      <c r="B91" s="17"/>
      <c r="C91" s="17"/>
      <c r="D91" s="17"/>
      <c r="E91" s="17"/>
      <c r="F91" s="7"/>
      <c r="G91" s="12" t="str">
        <f>IF(AND(A91&lt;&gt;0,D91&lt;&gt;"",E91&lt;&gt;"",I91&lt;&gt;""),IF(INDEX(Factors!B:B,MATCH(E91,Factors!A:A,0))="Time",INDEX(Standard!C:C,MATCH(LEFT(D91)&amp;INDEX(Factors!C:C,MATCH(E91,Factors!A:A,0)),Standard!A:A,0))/(I91*INDEX(Factors!$D$2:$FI$31,MATCH(INDEX(Factors!C:C,MATCH(E91,Factors!A:A,0)),Factors!$C$2:$C$31,0),MATCH(LEFT(D91)&amp;IF($A91&lt;30,30,FLOOR($A91,1)),Factors!$D$1:$FI$1,0))),(I91*INDEX(Factors!$D$2:$FI$31,MATCH(INDEX(Factors!C:C,MATCH(E91,Factors!A:A,0)),Factors!$C$2:$C$31,0),MATCH(LEFT(D91)&amp;IF($A91&lt;30,30,FLOOR($A91,1)),Factors!$D$1:$FI$1,0)))/INDEX(Standard!C:C,MATCH(LEFT(D91)&amp;INDEX(Factors!C:C,MATCH(E91,Factors!A:A,0)),Standard!A:A,0))),"")</f>
        <v/>
      </c>
      <c r="H91" s="12" t="str">
        <f>IF(AND(A91&lt;&gt;0,D91&lt;&gt;"",E91&lt;&gt;"",I91&lt;&gt;""),IF(INDEX(Factors!B:B,MATCH(E91,Factors!A:A,0))="Time",INDEX(Standard!C:C,MATCH(LEFT(D91)&amp;INDEX(Factors!C:C,MATCH(E91,Factors!A:A,0)),Standard!A:A,0))/(INDEX(Factors!$D$2:$FI$31,MATCH(INDEX(Factors!C:C,MATCH(E91,Factors!A:A,0)),Factors!$C$2:$C$31,0),MATCH(LEFT(D91)&amp;IF($A91&lt;30,30,(FLOOR($A91/5,1)*5)),Factors!$D$1:$FI$1,0))*I91),(INDEX(Factors!$D$2:$FI$31,MATCH(INDEX(Factors!C:C,MATCH(E91,Factors!A:A,0)),Factors!$C$2:$C$31,0),MATCH(LEFT(D91)&amp;IF($A91&lt;30,30,(FLOOR($A91/5,1)*5)),Factors!$D$1:$FI$1,0))*I91)/INDEX(Standard!C:C,MATCH(LEFT(D91)&amp;INDEX(Factors!C:C,MATCH(E91,Factors!A:A,0)),Standard!A:A,0))),"")</f>
        <v/>
      </c>
      <c r="I91" s="13" t="str">
        <f t="shared" si="2"/>
        <v/>
      </c>
      <c r="J91" s="14" t="str">
        <f>IF(AND(A91&lt;&gt;0,D91&lt;&gt;"",E91&lt;&gt;"",I91&lt;&gt;""),INDEX(Factors!$D$2:$FI$31,MATCH(INDEX(Factors!C:C,MATCH(E91,Factors!A:A,0)),Factors!$C$2:$C$31,0),MATCH(LEFT(D91)&amp;IF($A91&lt;30,30,FLOOR($A91,1)),Factors!$D$1:$FI$1,0))*I91,"")</f>
        <v/>
      </c>
      <c r="K91" s="14" t="str">
        <f>IF(AND(A91&lt;&gt;0,D91&lt;&gt;"",E91&lt;&gt;"",I91&lt;&gt;""),INDEX(Factors!$D$2:$FI$31,MATCH(INDEX(Factors!C:C,MATCH(E91,Factors!A:A,0)),Factors!$C$2:$C$31,0),MATCH(LEFT(D91)&amp;IF($A91&lt;30,30,(FLOOR($A91/5,1)*5)),Factors!$D$1:$FI$1,0))*I91,"")</f>
        <v/>
      </c>
      <c r="L91" s="19" t="str">
        <f>IF(AND(A91&lt;&gt;0,D91&lt;&gt;"",E91&lt;&gt;"",I91&lt;&gt;""),IF(INDEX(Factors!B:B,MATCH(E91,Factors!A:A,0))="Time",IFERROR(INT(INDEX('Scoring Coefficients'!$D$2:$D$36,MATCH(LEFT(D91)&amp;INDEX(Factors!C:C,MATCH(E91,Factors!A:A,0)),'Scoring Coefficients'!$A$2:$A$36,0))*((INDEX('Scoring Coefficients'!$E$2:$E$36,MATCH(LEFT(D91)&amp;INDEX(Factors!C:C,MATCH(E91,Factors!A:A,0)),'Scoring Coefficients'!$A$2:$A$36,0))-ROUNDUP($K91,2))^INDEX('Scoring Coefficients'!$F$2:$F$36,MATCH(LEFT(D91)&amp;INDEX(Factors!C:C,MATCH(E91,Factors!A:A,0)),'Scoring Coefficients'!$A$2:$A$36,0)))),0),IF(INDEX(Factors!B:B,MATCH(E91,Factors!A:A,0))="Jump",IFERROR(INT(INDEX('Scoring Coefficients'!$D$2:$D$36,MATCH(LEFT(D91)&amp;INDEX(Factors!C:C,MATCH(E91,Factors!A:A,0)),'Scoring Coefficients'!$A$2:$A$36,0))*((INT(ROUNDDOWN($K91,2)*100)-INDEX('Scoring Coefficients'!$E$2:$E$36,MATCH(LEFT(D91)&amp;INDEX(Factors!C:C,MATCH(E91,Factors!A:A,0)),'Scoring Coefficients'!$A$2:$A$36,0)))^INDEX('Scoring Coefficients'!$F$2:$F$36,MATCH(LEFT(D91)&amp;INDEX(Factors!C:C,MATCH(E91,Factors!A:A,0)),'Scoring Coefficients'!$A$2:$A$36,0)))),0),IFERROR(INT(INDEX('Scoring Coefficients'!$D$2:$D$36,MATCH(LEFT(D91)&amp;INDEX(Factors!C:C,MATCH(E91,Factors!A:A,0)),'Scoring Coefficients'!$A$2:$A$36,0))*((ROUNDDOWN($K91,2)-INDEX('Scoring Coefficients'!$E$2:$E$36,MATCH(LEFT(D91)&amp;INDEX(Factors!C:C,MATCH(E91,Factors!A:A,0)),'Scoring Coefficients'!$A$2:$A$36,0)))^INDEX('Scoring Coefficients'!$F$2:$F$36,MATCH(LEFT(D91)&amp;INDEX(Factors!C:C,MATCH(E91,Factors!A:A,0)),'Scoring Coefficients'!$A$2:$A$36,0)))),0))),"")</f>
        <v/>
      </c>
    </row>
    <row r="92" spans="1:12" x14ac:dyDescent="0.2">
      <c r="A92" s="18"/>
      <c r="B92" s="17"/>
      <c r="C92" s="17"/>
      <c r="D92" s="17"/>
      <c r="E92" s="17"/>
      <c r="F92" s="7"/>
      <c r="G92" s="12" t="str">
        <f>IF(AND(A92&lt;&gt;0,D92&lt;&gt;"",E92&lt;&gt;"",I92&lt;&gt;""),IF(INDEX(Factors!B:B,MATCH(E92,Factors!A:A,0))="Time",INDEX(Standard!C:C,MATCH(LEFT(D92)&amp;INDEX(Factors!C:C,MATCH(E92,Factors!A:A,0)),Standard!A:A,0))/(I92*INDEX(Factors!$D$2:$FI$31,MATCH(INDEX(Factors!C:C,MATCH(E92,Factors!A:A,0)),Factors!$C$2:$C$31,0),MATCH(LEFT(D92)&amp;IF($A92&lt;30,30,FLOOR($A92,1)),Factors!$D$1:$FI$1,0))),(I92*INDEX(Factors!$D$2:$FI$31,MATCH(INDEX(Factors!C:C,MATCH(E92,Factors!A:A,0)),Factors!$C$2:$C$31,0),MATCH(LEFT(D92)&amp;IF($A92&lt;30,30,FLOOR($A92,1)),Factors!$D$1:$FI$1,0)))/INDEX(Standard!C:C,MATCH(LEFT(D92)&amp;INDEX(Factors!C:C,MATCH(E92,Factors!A:A,0)),Standard!A:A,0))),"")</f>
        <v/>
      </c>
      <c r="H92" s="12" t="str">
        <f>IF(AND(A92&lt;&gt;0,D92&lt;&gt;"",E92&lt;&gt;"",I92&lt;&gt;""),IF(INDEX(Factors!B:B,MATCH(E92,Factors!A:A,0))="Time",INDEX(Standard!C:C,MATCH(LEFT(D92)&amp;INDEX(Factors!C:C,MATCH(E92,Factors!A:A,0)),Standard!A:A,0))/(INDEX(Factors!$D$2:$FI$31,MATCH(INDEX(Factors!C:C,MATCH(E92,Factors!A:A,0)),Factors!$C$2:$C$31,0),MATCH(LEFT(D92)&amp;IF($A92&lt;30,30,(FLOOR($A92/5,1)*5)),Factors!$D$1:$FI$1,0))*I92),(INDEX(Factors!$D$2:$FI$31,MATCH(INDEX(Factors!C:C,MATCH(E92,Factors!A:A,0)),Factors!$C$2:$C$31,0),MATCH(LEFT(D92)&amp;IF($A92&lt;30,30,(FLOOR($A92/5,1)*5)),Factors!$D$1:$FI$1,0))*I92)/INDEX(Standard!C:C,MATCH(LEFT(D92)&amp;INDEX(Factors!C:C,MATCH(E92,Factors!A:A,0)),Standard!A:A,0))),"")</f>
        <v/>
      </c>
      <c r="I92" s="13" t="str">
        <f t="shared" si="2"/>
        <v/>
      </c>
      <c r="J92" s="14" t="str">
        <f>IF(AND(A92&lt;&gt;0,D92&lt;&gt;"",E92&lt;&gt;"",I92&lt;&gt;""),INDEX(Factors!$D$2:$FI$31,MATCH(INDEX(Factors!C:C,MATCH(E92,Factors!A:A,0)),Factors!$C$2:$C$31,0),MATCH(LEFT(D92)&amp;IF($A92&lt;30,30,FLOOR($A92,1)),Factors!$D$1:$FI$1,0))*I92,"")</f>
        <v/>
      </c>
      <c r="K92" s="14" t="str">
        <f>IF(AND(A92&lt;&gt;0,D92&lt;&gt;"",E92&lt;&gt;"",I92&lt;&gt;""),INDEX(Factors!$D$2:$FI$31,MATCH(INDEX(Factors!C:C,MATCH(E92,Factors!A:A,0)),Factors!$C$2:$C$31,0),MATCH(LEFT(D92)&amp;IF($A92&lt;30,30,(FLOOR($A92/5,1)*5)),Factors!$D$1:$FI$1,0))*I92,"")</f>
        <v/>
      </c>
      <c r="L92" s="19" t="str">
        <f>IF(AND(A92&lt;&gt;0,D92&lt;&gt;"",E92&lt;&gt;"",I92&lt;&gt;""),IF(INDEX(Factors!B:B,MATCH(E92,Factors!A:A,0))="Time",IFERROR(INT(INDEX('Scoring Coefficients'!$D$2:$D$36,MATCH(LEFT(D92)&amp;INDEX(Factors!C:C,MATCH(E92,Factors!A:A,0)),'Scoring Coefficients'!$A$2:$A$36,0))*((INDEX('Scoring Coefficients'!$E$2:$E$36,MATCH(LEFT(D92)&amp;INDEX(Factors!C:C,MATCH(E92,Factors!A:A,0)),'Scoring Coefficients'!$A$2:$A$36,0))-ROUNDUP($K92,2))^INDEX('Scoring Coefficients'!$F$2:$F$36,MATCH(LEFT(D92)&amp;INDEX(Factors!C:C,MATCH(E92,Factors!A:A,0)),'Scoring Coefficients'!$A$2:$A$36,0)))),0),IF(INDEX(Factors!B:B,MATCH(E92,Factors!A:A,0))="Jump",IFERROR(INT(INDEX('Scoring Coefficients'!$D$2:$D$36,MATCH(LEFT(D92)&amp;INDEX(Factors!C:C,MATCH(E92,Factors!A:A,0)),'Scoring Coefficients'!$A$2:$A$36,0))*((INT(ROUNDDOWN($K92,2)*100)-INDEX('Scoring Coefficients'!$E$2:$E$36,MATCH(LEFT(D92)&amp;INDEX(Factors!C:C,MATCH(E92,Factors!A:A,0)),'Scoring Coefficients'!$A$2:$A$36,0)))^INDEX('Scoring Coefficients'!$F$2:$F$36,MATCH(LEFT(D92)&amp;INDEX(Factors!C:C,MATCH(E92,Factors!A:A,0)),'Scoring Coefficients'!$A$2:$A$36,0)))),0),IFERROR(INT(INDEX('Scoring Coefficients'!$D$2:$D$36,MATCH(LEFT(D92)&amp;INDEX(Factors!C:C,MATCH(E92,Factors!A:A,0)),'Scoring Coefficients'!$A$2:$A$36,0))*((ROUNDDOWN($K92,2)-INDEX('Scoring Coefficients'!$E$2:$E$36,MATCH(LEFT(D92)&amp;INDEX(Factors!C:C,MATCH(E92,Factors!A:A,0)),'Scoring Coefficients'!$A$2:$A$36,0)))^INDEX('Scoring Coefficients'!$F$2:$F$36,MATCH(LEFT(D92)&amp;INDEX(Factors!C:C,MATCH(E92,Factors!A:A,0)),'Scoring Coefficients'!$A$2:$A$36,0)))),0))),"")</f>
        <v/>
      </c>
    </row>
    <row r="93" spans="1:12" x14ac:dyDescent="0.2">
      <c r="A93" s="18"/>
      <c r="B93" s="17"/>
      <c r="C93" s="17"/>
      <c r="D93" s="17"/>
      <c r="E93" s="17"/>
      <c r="F93" s="7"/>
      <c r="G93" s="12" t="str">
        <f>IF(AND(A93&lt;&gt;0,D93&lt;&gt;"",E93&lt;&gt;"",I93&lt;&gt;""),IF(INDEX(Factors!B:B,MATCH(E93,Factors!A:A,0))="Time",INDEX(Standard!C:C,MATCH(LEFT(D93)&amp;INDEX(Factors!C:C,MATCH(E93,Factors!A:A,0)),Standard!A:A,0))/(I93*INDEX(Factors!$D$2:$FI$31,MATCH(INDEX(Factors!C:C,MATCH(E93,Factors!A:A,0)),Factors!$C$2:$C$31,0),MATCH(LEFT(D93)&amp;IF($A93&lt;30,30,FLOOR($A93,1)),Factors!$D$1:$FI$1,0))),(I93*INDEX(Factors!$D$2:$FI$31,MATCH(INDEX(Factors!C:C,MATCH(E93,Factors!A:A,0)),Factors!$C$2:$C$31,0),MATCH(LEFT(D93)&amp;IF($A93&lt;30,30,FLOOR($A93,1)),Factors!$D$1:$FI$1,0)))/INDEX(Standard!C:C,MATCH(LEFT(D93)&amp;INDEX(Factors!C:C,MATCH(E93,Factors!A:A,0)),Standard!A:A,0))),"")</f>
        <v/>
      </c>
      <c r="H93" s="12" t="str">
        <f>IF(AND(A93&lt;&gt;0,D93&lt;&gt;"",E93&lt;&gt;"",I93&lt;&gt;""),IF(INDEX(Factors!B:B,MATCH(E93,Factors!A:A,0))="Time",INDEX(Standard!C:C,MATCH(LEFT(D93)&amp;INDEX(Factors!C:C,MATCH(E93,Factors!A:A,0)),Standard!A:A,0))/(INDEX(Factors!$D$2:$FI$31,MATCH(INDEX(Factors!C:C,MATCH(E93,Factors!A:A,0)),Factors!$C$2:$C$31,0),MATCH(LEFT(D93)&amp;IF($A93&lt;30,30,(FLOOR($A93/5,1)*5)),Factors!$D$1:$FI$1,0))*I93),(INDEX(Factors!$D$2:$FI$31,MATCH(INDEX(Factors!C:C,MATCH(E93,Factors!A:A,0)),Factors!$C$2:$C$31,0),MATCH(LEFT(D93)&amp;IF($A93&lt;30,30,(FLOOR($A93/5,1)*5)),Factors!$D$1:$FI$1,0))*I93)/INDEX(Standard!C:C,MATCH(LEFT(D93)&amp;INDEX(Factors!C:C,MATCH(E93,Factors!A:A,0)),Standard!A:A,0))),"")</f>
        <v/>
      </c>
      <c r="I93" s="13" t="str">
        <f t="shared" si="2"/>
        <v/>
      </c>
      <c r="J93" s="14" t="str">
        <f>IF(AND(A93&lt;&gt;0,D93&lt;&gt;"",E93&lt;&gt;"",I93&lt;&gt;""),INDEX(Factors!$D$2:$FI$31,MATCH(INDEX(Factors!C:C,MATCH(E93,Factors!A:A,0)),Factors!$C$2:$C$31,0),MATCH(LEFT(D93)&amp;IF($A93&lt;30,30,FLOOR($A93,1)),Factors!$D$1:$FI$1,0))*I93,"")</f>
        <v/>
      </c>
      <c r="K93" s="14" t="str">
        <f>IF(AND(A93&lt;&gt;0,D93&lt;&gt;"",E93&lt;&gt;"",I93&lt;&gt;""),INDEX(Factors!$D$2:$FI$31,MATCH(INDEX(Factors!C:C,MATCH(E93,Factors!A:A,0)),Factors!$C$2:$C$31,0),MATCH(LEFT(D93)&amp;IF($A93&lt;30,30,(FLOOR($A93/5,1)*5)),Factors!$D$1:$FI$1,0))*I93,"")</f>
        <v/>
      </c>
      <c r="L93" s="19" t="str">
        <f>IF(AND(A93&lt;&gt;0,D93&lt;&gt;"",E93&lt;&gt;"",I93&lt;&gt;""),IF(INDEX(Factors!B:B,MATCH(E93,Factors!A:A,0))="Time",IFERROR(INT(INDEX('Scoring Coefficients'!$D$2:$D$36,MATCH(LEFT(D93)&amp;INDEX(Factors!C:C,MATCH(E93,Factors!A:A,0)),'Scoring Coefficients'!$A$2:$A$36,0))*((INDEX('Scoring Coefficients'!$E$2:$E$36,MATCH(LEFT(D93)&amp;INDEX(Factors!C:C,MATCH(E93,Factors!A:A,0)),'Scoring Coefficients'!$A$2:$A$36,0))-ROUNDUP($K93,2))^INDEX('Scoring Coefficients'!$F$2:$F$36,MATCH(LEFT(D93)&amp;INDEX(Factors!C:C,MATCH(E93,Factors!A:A,0)),'Scoring Coefficients'!$A$2:$A$36,0)))),0),IF(INDEX(Factors!B:B,MATCH(E93,Factors!A:A,0))="Jump",IFERROR(INT(INDEX('Scoring Coefficients'!$D$2:$D$36,MATCH(LEFT(D93)&amp;INDEX(Factors!C:C,MATCH(E93,Factors!A:A,0)),'Scoring Coefficients'!$A$2:$A$36,0))*((INT(ROUNDDOWN($K93,2)*100)-INDEX('Scoring Coefficients'!$E$2:$E$36,MATCH(LEFT(D93)&amp;INDEX(Factors!C:C,MATCH(E93,Factors!A:A,0)),'Scoring Coefficients'!$A$2:$A$36,0)))^INDEX('Scoring Coefficients'!$F$2:$F$36,MATCH(LEFT(D93)&amp;INDEX(Factors!C:C,MATCH(E93,Factors!A:A,0)),'Scoring Coefficients'!$A$2:$A$36,0)))),0),IFERROR(INT(INDEX('Scoring Coefficients'!$D$2:$D$36,MATCH(LEFT(D93)&amp;INDEX(Factors!C:C,MATCH(E93,Factors!A:A,0)),'Scoring Coefficients'!$A$2:$A$36,0))*((ROUNDDOWN($K93,2)-INDEX('Scoring Coefficients'!$E$2:$E$36,MATCH(LEFT(D93)&amp;INDEX(Factors!C:C,MATCH(E93,Factors!A:A,0)),'Scoring Coefficients'!$A$2:$A$36,0)))^INDEX('Scoring Coefficients'!$F$2:$F$36,MATCH(LEFT(D93)&amp;INDEX(Factors!C:C,MATCH(E93,Factors!A:A,0)),'Scoring Coefficients'!$A$2:$A$36,0)))),0))),"")</f>
        <v/>
      </c>
    </row>
    <row r="94" spans="1:12" x14ac:dyDescent="0.2">
      <c r="A94" s="18"/>
      <c r="B94" s="17"/>
      <c r="C94" s="17"/>
      <c r="D94" s="17"/>
      <c r="E94" s="17"/>
      <c r="F94" s="7"/>
      <c r="G94" s="12" t="str">
        <f>IF(AND(A94&lt;&gt;0,D94&lt;&gt;"",E94&lt;&gt;"",I94&lt;&gt;""),IF(INDEX(Factors!B:B,MATCH(E94,Factors!A:A,0))="Time",INDEX(Standard!C:C,MATCH(LEFT(D94)&amp;INDEX(Factors!C:C,MATCH(E94,Factors!A:A,0)),Standard!A:A,0))/(I94*INDEX(Factors!$D$2:$FI$31,MATCH(INDEX(Factors!C:C,MATCH(E94,Factors!A:A,0)),Factors!$C$2:$C$31,0),MATCH(LEFT(D94)&amp;IF($A94&lt;30,30,FLOOR($A94,1)),Factors!$D$1:$FI$1,0))),(I94*INDEX(Factors!$D$2:$FI$31,MATCH(INDEX(Factors!C:C,MATCH(E94,Factors!A:A,0)),Factors!$C$2:$C$31,0),MATCH(LEFT(D94)&amp;IF($A94&lt;30,30,FLOOR($A94,1)),Factors!$D$1:$FI$1,0)))/INDEX(Standard!C:C,MATCH(LEFT(D94)&amp;INDEX(Factors!C:C,MATCH(E94,Factors!A:A,0)),Standard!A:A,0))),"")</f>
        <v/>
      </c>
      <c r="H94" s="12" t="str">
        <f>IF(AND(A94&lt;&gt;0,D94&lt;&gt;"",E94&lt;&gt;"",I94&lt;&gt;""),IF(INDEX(Factors!B:B,MATCH(E94,Factors!A:A,0))="Time",INDEX(Standard!C:C,MATCH(LEFT(D94)&amp;INDEX(Factors!C:C,MATCH(E94,Factors!A:A,0)),Standard!A:A,0))/(INDEX(Factors!$D$2:$FI$31,MATCH(INDEX(Factors!C:C,MATCH(E94,Factors!A:A,0)),Factors!$C$2:$C$31,0),MATCH(LEFT(D94)&amp;IF($A94&lt;30,30,(FLOOR($A94/5,1)*5)),Factors!$D$1:$FI$1,0))*I94),(INDEX(Factors!$D$2:$FI$31,MATCH(INDEX(Factors!C:C,MATCH(E94,Factors!A:A,0)),Factors!$C$2:$C$31,0),MATCH(LEFT(D94)&amp;IF($A94&lt;30,30,(FLOOR($A94/5,1)*5)),Factors!$D$1:$FI$1,0))*I94)/INDEX(Standard!C:C,MATCH(LEFT(D94)&amp;INDEX(Factors!C:C,MATCH(E94,Factors!A:A,0)),Standard!A:A,0))),"")</f>
        <v/>
      </c>
      <c r="I94" s="13" t="str">
        <f t="shared" si="2"/>
        <v/>
      </c>
      <c r="J94" s="14" t="str">
        <f>IF(AND(A94&lt;&gt;0,D94&lt;&gt;"",E94&lt;&gt;"",I94&lt;&gt;""),INDEX(Factors!$D$2:$FI$31,MATCH(INDEX(Factors!C:C,MATCH(E94,Factors!A:A,0)),Factors!$C$2:$C$31,0),MATCH(LEFT(D94)&amp;IF($A94&lt;30,30,FLOOR($A94,1)),Factors!$D$1:$FI$1,0))*I94,"")</f>
        <v/>
      </c>
      <c r="K94" s="14" t="str">
        <f>IF(AND(A94&lt;&gt;0,D94&lt;&gt;"",E94&lt;&gt;"",I94&lt;&gt;""),INDEX(Factors!$D$2:$FI$31,MATCH(INDEX(Factors!C:C,MATCH(E94,Factors!A:A,0)),Factors!$C$2:$C$31,0),MATCH(LEFT(D94)&amp;IF($A94&lt;30,30,(FLOOR($A94/5,1)*5)),Factors!$D$1:$FI$1,0))*I94,"")</f>
        <v/>
      </c>
      <c r="L94" s="19" t="str">
        <f>IF(AND(A94&lt;&gt;0,D94&lt;&gt;"",E94&lt;&gt;"",I94&lt;&gt;""),IF(INDEX(Factors!B:B,MATCH(E94,Factors!A:A,0))="Time",IFERROR(INT(INDEX('Scoring Coefficients'!$D$2:$D$36,MATCH(LEFT(D94)&amp;INDEX(Factors!C:C,MATCH(E94,Factors!A:A,0)),'Scoring Coefficients'!$A$2:$A$36,0))*((INDEX('Scoring Coefficients'!$E$2:$E$36,MATCH(LEFT(D94)&amp;INDEX(Factors!C:C,MATCH(E94,Factors!A:A,0)),'Scoring Coefficients'!$A$2:$A$36,0))-ROUNDUP($K94,2))^INDEX('Scoring Coefficients'!$F$2:$F$36,MATCH(LEFT(D94)&amp;INDEX(Factors!C:C,MATCH(E94,Factors!A:A,0)),'Scoring Coefficients'!$A$2:$A$36,0)))),0),IF(INDEX(Factors!B:B,MATCH(E94,Factors!A:A,0))="Jump",IFERROR(INT(INDEX('Scoring Coefficients'!$D$2:$D$36,MATCH(LEFT(D94)&amp;INDEX(Factors!C:C,MATCH(E94,Factors!A:A,0)),'Scoring Coefficients'!$A$2:$A$36,0))*((INT(ROUNDDOWN($K94,2)*100)-INDEX('Scoring Coefficients'!$E$2:$E$36,MATCH(LEFT(D94)&amp;INDEX(Factors!C:C,MATCH(E94,Factors!A:A,0)),'Scoring Coefficients'!$A$2:$A$36,0)))^INDEX('Scoring Coefficients'!$F$2:$F$36,MATCH(LEFT(D94)&amp;INDEX(Factors!C:C,MATCH(E94,Factors!A:A,0)),'Scoring Coefficients'!$A$2:$A$36,0)))),0),IFERROR(INT(INDEX('Scoring Coefficients'!$D$2:$D$36,MATCH(LEFT(D94)&amp;INDEX(Factors!C:C,MATCH(E94,Factors!A:A,0)),'Scoring Coefficients'!$A$2:$A$36,0))*((ROUNDDOWN($K94,2)-INDEX('Scoring Coefficients'!$E$2:$E$36,MATCH(LEFT(D94)&amp;INDEX(Factors!C:C,MATCH(E94,Factors!A:A,0)),'Scoring Coefficients'!$A$2:$A$36,0)))^INDEX('Scoring Coefficients'!$F$2:$F$36,MATCH(LEFT(D94)&amp;INDEX(Factors!C:C,MATCH(E94,Factors!A:A,0)),'Scoring Coefficients'!$A$2:$A$36,0)))),0))),"")</f>
        <v/>
      </c>
    </row>
    <row r="95" spans="1:12" x14ac:dyDescent="0.2">
      <c r="A95" s="18"/>
      <c r="B95" s="17"/>
      <c r="C95" s="17"/>
      <c r="D95" s="17"/>
      <c r="E95" s="17"/>
      <c r="F95" s="7"/>
      <c r="G95" s="12" t="str">
        <f>IF(AND(A95&lt;&gt;0,D95&lt;&gt;"",E95&lt;&gt;"",I95&lt;&gt;""),IF(INDEX(Factors!B:B,MATCH(E95,Factors!A:A,0))="Time",INDEX(Standard!C:C,MATCH(LEFT(D95)&amp;INDEX(Factors!C:C,MATCH(E95,Factors!A:A,0)),Standard!A:A,0))/(I95*INDEX(Factors!$D$2:$FI$31,MATCH(INDEX(Factors!C:C,MATCH(E95,Factors!A:A,0)),Factors!$C$2:$C$31,0),MATCH(LEFT(D95)&amp;IF($A95&lt;30,30,FLOOR($A95,1)),Factors!$D$1:$FI$1,0))),(I95*INDEX(Factors!$D$2:$FI$31,MATCH(INDEX(Factors!C:C,MATCH(E95,Factors!A:A,0)),Factors!$C$2:$C$31,0),MATCH(LEFT(D95)&amp;IF($A95&lt;30,30,FLOOR($A95,1)),Factors!$D$1:$FI$1,0)))/INDEX(Standard!C:C,MATCH(LEFT(D95)&amp;INDEX(Factors!C:C,MATCH(E95,Factors!A:A,0)),Standard!A:A,0))),"")</f>
        <v/>
      </c>
      <c r="H95" s="12" t="str">
        <f>IF(AND(A95&lt;&gt;0,D95&lt;&gt;"",E95&lt;&gt;"",I95&lt;&gt;""),IF(INDEX(Factors!B:B,MATCH(E95,Factors!A:A,0))="Time",INDEX(Standard!C:C,MATCH(LEFT(D95)&amp;INDEX(Factors!C:C,MATCH(E95,Factors!A:A,0)),Standard!A:A,0))/(INDEX(Factors!$D$2:$FI$31,MATCH(INDEX(Factors!C:C,MATCH(E95,Factors!A:A,0)),Factors!$C$2:$C$31,0),MATCH(LEFT(D95)&amp;IF($A95&lt;30,30,(FLOOR($A95/5,1)*5)),Factors!$D$1:$FI$1,0))*I95),(INDEX(Factors!$D$2:$FI$31,MATCH(INDEX(Factors!C:C,MATCH(E95,Factors!A:A,0)),Factors!$C$2:$C$31,0),MATCH(LEFT(D95)&amp;IF($A95&lt;30,30,(FLOOR($A95/5,1)*5)),Factors!$D$1:$FI$1,0))*I95)/INDEX(Standard!C:C,MATCH(LEFT(D95)&amp;INDEX(Factors!C:C,MATCH(E95,Factors!A:A,0)),Standard!A:A,0))),"")</f>
        <v/>
      </c>
      <c r="I95" s="13" t="str">
        <f t="shared" si="2"/>
        <v/>
      </c>
      <c r="J95" s="14" t="str">
        <f>IF(AND(A95&lt;&gt;0,D95&lt;&gt;"",E95&lt;&gt;"",I95&lt;&gt;""),INDEX(Factors!$D$2:$FI$31,MATCH(INDEX(Factors!C:C,MATCH(E95,Factors!A:A,0)),Factors!$C$2:$C$31,0),MATCH(LEFT(D95)&amp;IF($A95&lt;30,30,FLOOR($A95,1)),Factors!$D$1:$FI$1,0))*I95,"")</f>
        <v/>
      </c>
      <c r="K95" s="14" t="str">
        <f>IF(AND(A95&lt;&gt;0,D95&lt;&gt;"",E95&lt;&gt;"",I95&lt;&gt;""),INDEX(Factors!$D$2:$FI$31,MATCH(INDEX(Factors!C:C,MATCH(E95,Factors!A:A,0)),Factors!$C$2:$C$31,0),MATCH(LEFT(D95)&amp;IF($A95&lt;30,30,(FLOOR($A95/5,1)*5)),Factors!$D$1:$FI$1,0))*I95,"")</f>
        <v/>
      </c>
      <c r="L95" s="19" t="str">
        <f>IF(AND(A95&lt;&gt;0,D95&lt;&gt;"",E95&lt;&gt;"",I95&lt;&gt;""),IF(INDEX(Factors!B:B,MATCH(E95,Factors!A:A,0))="Time",IFERROR(INT(INDEX('Scoring Coefficients'!$D$2:$D$36,MATCH(LEFT(D95)&amp;INDEX(Factors!C:C,MATCH(E95,Factors!A:A,0)),'Scoring Coefficients'!$A$2:$A$36,0))*((INDEX('Scoring Coefficients'!$E$2:$E$36,MATCH(LEFT(D95)&amp;INDEX(Factors!C:C,MATCH(E95,Factors!A:A,0)),'Scoring Coefficients'!$A$2:$A$36,0))-ROUNDUP($K95,2))^INDEX('Scoring Coefficients'!$F$2:$F$36,MATCH(LEFT(D95)&amp;INDEX(Factors!C:C,MATCH(E95,Factors!A:A,0)),'Scoring Coefficients'!$A$2:$A$36,0)))),0),IF(INDEX(Factors!B:B,MATCH(E95,Factors!A:A,0))="Jump",IFERROR(INT(INDEX('Scoring Coefficients'!$D$2:$D$36,MATCH(LEFT(D95)&amp;INDEX(Factors!C:C,MATCH(E95,Factors!A:A,0)),'Scoring Coefficients'!$A$2:$A$36,0))*((INT(ROUNDDOWN($K95,2)*100)-INDEX('Scoring Coefficients'!$E$2:$E$36,MATCH(LEFT(D95)&amp;INDEX(Factors!C:C,MATCH(E95,Factors!A:A,0)),'Scoring Coefficients'!$A$2:$A$36,0)))^INDEX('Scoring Coefficients'!$F$2:$F$36,MATCH(LEFT(D95)&amp;INDEX(Factors!C:C,MATCH(E95,Factors!A:A,0)),'Scoring Coefficients'!$A$2:$A$36,0)))),0),IFERROR(INT(INDEX('Scoring Coefficients'!$D$2:$D$36,MATCH(LEFT(D95)&amp;INDEX(Factors!C:C,MATCH(E95,Factors!A:A,0)),'Scoring Coefficients'!$A$2:$A$36,0))*((ROUNDDOWN($K95,2)-INDEX('Scoring Coefficients'!$E$2:$E$36,MATCH(LEFT(D95)&amp;INDEX(Factors!C:C,MATCH(E95,Factors!A:A,0)),'Scoring Coefficients'!$A$2:$A$36,0)))^INDEX('Scoring Coefficients'!$F$2:$F$36,MATCH(LEFT(D95)&amp;INDEX(Factors!C:C,MATCH(E95,Factors!A:A,0)),'Scoring Coefficients'!$A$2:$A$36,0)))),0))),"")</f>
        <v/>
      </c>
    </row>
    <row r="96" spans="1:12" x14ac:dyDescent="0.2">
      <c r="A96" s="18"/>
      <c r="B96" s="17"/>
      <c r="C96" s="17"/>
      <c r="D96" s="17"/>
      <c r="E96" s="17"/>
      <c r="F96" s="7"/>
      <c r="G96" s="12" t="str">
        <f>IF(AND(A96&lt;&gt;0,D96&lt;&gt;"",E96&lt;&gt;"",I96&lt;&gt;""),IF(INDEX(Factors!B:B,MATCH(E96,Factors!A:A,0))="Time",INDEX(Standard!C:C,MATCH(LEFT(D96)&amp;INDEX(Factors!C:C,MATCH(E96,Factors!A:A,0)),Standard!A:A,0))/(I96*INDEX(Factors!$D$2:$FI$31,MATCH(INDEX(Factors!C:C,MATCH(E96,Factors!A:A,0)),Factors!$C$2:$C$31,0),MATCH(LEFT(D96)&amp;IF($A96&lt;30,30,FLOOR($A96,1)),Factors!$D$1:$FI$1,0))),(I96*INDEX(Factors!$D$2:$FI$31,MATCH(INDEX(Factors!C:C,MATCH(E96,Factors!A:A,0)),Factors!$C$2:$C$31,0),MATCH(LEFT(D96)&amp;IF($A96&lt;30,30,FLOOR($A96,1)),Factors!$D$1:$FI$1,0)))/INDEX(Standard!C:C,MATCH(LEFT(D96)&amp;INDEX(Factors!C:C,MATCH(E96,Factors!A:A,0)),Standard!A:A,0))),"")</f>
        <v/>
      </c>
      <c r="H96" s="12" t="str">
        <f>IF(AND(A96&lt;&gt;0,D96&lt;&gt;"",E96&lt;&gt;"",I96&lt;&gt;""),IF(INDEX(Factors!B:B,MATCH(E96,Factors!A:A,0))="Time",INDEX(Standard!C:C,MATCH(LEFT(D96)&amp;INDEX(Factors!C:C,MATCH(E96,Factors!A:A,0)),Standard!A:A,0))/(INDEX(Factors!$D$2:$FI$31,MATCH(INDEX(Factors!C:C,MATCH(E96,Factors!A:A,0)),Factors!$C$2:$C$31,0),MATCH(LEFT(D96)&amp;IF($A96&lt;30,30,(FLOOR($A96/5,1)*5)),Factors!$D$1:$FI$1,0))*I96),(INDEX(Factors!$D$2:$FI$31,MATCH(INDEX(Factors!C:C,MATCH(E96,Factors!A:A,0)),Factors!$C$2:$C$31,0),MATCH(LEFT(D96)&amp;IF($A96&lt;30,30,(FLOOR($A96/5,1)*5)),Factors!$D$1:$FI$1,0))*I96)/INDEX(Standard!C:C,MATCH(LEFT(D96)&amp;INDEX(Factors!C:C,MATCH(E96,Factors!A:A,0)),Standard!A:A,0))),"")</f>
        <v/>
      </c>
      <c r="I96" s="13" t="str">
        <f t="shared" si="2"/>
        <v/>
      </c>
      <c r="J96" s="14" t="str">
        <f>IF(AND(A96&lt;&gt;0,D96&lt;&gt;"",E96&lt;&gt;"",I96&lt;&gt;""),INDEX(Factors!$D$2:$FI$31,MATCH(INDEX(Factors!C:C,MATCH(E96,Factors!A:A,0)),Factors!$C$2:$C$31,0),MATCH(LEFT(D96)&amp;IF($A96&lt;30,30,FLOOR($A96,1)),Factors!$D$1:$FI$1,0))*I96,"")</f>
        <v/>
      </c>
      <c r="K96" s="14" t="str">
        <f>IF(AND(A96&lt;&gt;0,D96&lt;&gt;"",E96&lt;&gt;"",I96&lt;&gt;""),INDEX(Factors!$D$2:$FI$31,MATCH(INDEX(Factors!C:C,MATCH(E96,Factors!A:A,0)),Factors!$C$2:$C$31,0),MATCH(LEFT(D96)&amp;IF($A96&lt;30,30,(FLOOR($A96/5,1)*5)),Factors!$D$1:$FI$1,0))*I96,"")</f>
        <v/>
      </c>
      <c r="L96" s="19" t="str">
        <f>IF(AND(A96&lt;&gt;0,D96&lt;&gt;"",E96&lt;&gt;"",I96&lt;&gt;""),IF(INDEX(Factors!B:B,MATCH(E96,Factors!A:A,0))="Time",IFERROR(INT(INDEX('Scoring Coefficients'!$D$2:$D$36,MATCH(LEFT(D96)&amp;INDEX(Factors!C:C,MATCH(E96,Factors!A:A,0)),'Scoring Coefficients'!$A$2:$A$36,0))*((INDEX('Scoring Coefficients'!$E$2:$E$36,MATCH(LEFT(D96)&amp;INDEX(Factors!C:C,MATCH(E96,Factors!A:A,0)),'Scoring Coefficients'!$A$2:$A$36,0))-ROUNDUP($K96,2))^INDEX('Scoring Coefficients'!$F$2:$F$36,MATCH(LEFT(D96)&amp;INDEX(Factors!C:C,MATCH(E96,Factors!A:A,0)),'Scoring Coefficients'!$A$2:$A$36,0)))),0),IF(INDEX(Factors!B:B,MATCH(E96,Factors!A:A,0))="Jump",IFERROR(INT(INDEX('Scoring Coefficients'!$D$2:$D$36,MATCH(LEFT(D96)&amp;INDEX(Factors!C:C,MATCH(E96,Factors!A:A,0)),'Scoring Coefficients'!$A$2:$A$36,0))*((INT(ROUNDDOWN($K96,2)*100)-INDEX('Scoring Coefficients'!$E$2:$E$36,MATCH(LEFT(D96)&amp;INDEX(Factors!C:C,MATCH(E96,Factors!A:A,0)),'Scoring Coefficients'!$A$2:$A$36,0)))^INDEX('Scoring Coefficients'!$F$2:$F$36,MATCH(LEFT(D96)&amp;INDEX(Factors!C:C,MATCH(E96,Factors!A:A,0)),'Scoring Coefficients'!$A$2:$A$36,0)))),0),IFERROR(INT(INDEX('Scoring Coefficients'!$D$2:$D$36,MATCH(LEFT(D96)&amp;INDEX(Factors!C:C,MATCH(E96,Factors!A:A,0)),'Scoring Coefficients'!$A$2:$A$36,0))*((ROUNDDOWN($K96,2)-INDEX('Scoring Coefficients'!$E$2:$E$36,MATCH(LEFT(D96)&amp;INDEX(Factors!C:C,MATCH(E96,Factors!A:A,0)),'Scoring Coefficients'!$A$2:$A$36,0)))^INDEX('Scoring Coefficients'!$F$2:$F$36,MATCH(LEFT(D96)&amp;INDEX(Factors!C:C,MATCH(E96,Factors!A:A,0)),'Scoring Coefficients'!$A$2:$A$36,0)))),0))),"")</f>
        <v/>
      </c>
    </row>
    <row r="97" spans="1:12" x14ac:dyDescent="0.2">
      <c r="A97" s="18"/>
      <c r="B97" s="17"/>
      <c r="C97" s="17"/>
      <c r="D97" s="17"/>
      <c r="E97" s="17"/>
      <c r="F97" s="7"/>
      <c r="G97" s="12" t="str">
        <f>IF(AND(A97&lt;&gt;0,D97&lt;&gt;"",E97&lt;&gt;"",I97&lt;&gt;""),IF(INDEX(Factors!B:B,MATCH(E97,Factors!A:A,0))="Time",INDEX(Standard!C:C,MATCH(LEFT(D97)&amp;INDEX(Factors!C:C,MATCH(E97,Factors!A:A,0)),Standard!A:A,0))/(I97*INDEX(Factors!$D$2:$FI$31,MATCH(INDEX(Factors!C:C,MATCH(E97,Factors!A:A,0)),Factors!$C$2:$C$31,0),MATCH(LEFT(D97)&amp;IF($A97&lt;30,30,FLOOR($A97,1)),Factors!$D$1:$FI$1,0))),(I97*INDEX(Factors!$D$2:$FI$31,MATCH(INDEX(Factors!C:C,MATCH(E97,Factors!A:A,0)),Factors!$C$2:$C$31,0),MATCH(LEFT(D97)&amp;IF($A97&lt;30,30,FLOOR($A97,1)),Factors!$D$1:$FI$1,0)))/INDEX(Standard!C:C,MATCH(LEFT(D97)&amp;INDEX(Factors!C:C,MATCH(E97,Factors!A:A,0)),Standard!A:A,0))),"")</f>
        <v/>
      </c>
      <c r="H97" s="12" t="str">
        <f>IF(AND(A97&lt;&gt;0,D97&lt;&gt;"",E97&lt;&gt;"",I97&lt;&gt;""),IF(INDEX(Factors!B:B,MATCH(E97,Factors!A:A,0))="Time",INDEX(Standard!C:C,MATCH(LEFT(D97)&amp;INDEX(Factors!C:C,MATCH(E97,Factors!A:A,0)),Standard!A:A,0))/(INDEX(Factors!$D$2:$FI$31,MATCH(INDEX(Factors!C:C,MATCH(E97,Factors!A:A,0)),Factors!$C$2:$C$31,0),MATCH(LEFT(D97)&amp;IF($A97&lt;30,30,(FLOOR($A97/5,1)*5)),Factors!$D$1:$FI$1,0))*I97),(INDEX(Factors!$D$2:$FI$31,MATCH(INDEX(Factors!C:C,MATCH(E97,Factors!A:A,0)),Factors!$C$2:$C$31,0),MATCH(LEFT(D97)&amp;IF($A97&lt;30,30,(FLOOR($A97/5,1)*5)),Factors!$D$1:$FI$1,0))*I97)/INDEX(Standard!C:C,MATCH(LEFT(D97)&amp;INDEX(Factors!C:C,MATCH(E97,Factors!A:A,0)),Standard!A:A,0))),"")</f>
        <v/>
      </c>
      <c r="I97" s="13" t="str">
        <f t="shared" si="2"/>
        <v/>
      </c>
      <c r="J97" s="14" t="str">
        <f>IF(AND(A97&lt;&gt;0,D97&lt;&gt;"",E97&lt;&gt;"",I97&lt;&gt;""),INDEX(Factors!$D$2:$FI$31,MATCH(INDEX(Factors!C:C,MATCH(E97,Factors!A:A,0)),Factors!$C$2:$C$31,0),MATCH(LEFT(D97)&amp;IF($A97&lt;30,30,FLOOR($A97,1)),Factors!$D$1:$FI$1,0))*I97,"")</f>
        <v/>
      </c>
      <c r="K97" s="14" t="str">
        <f>IF(AND(A97&lt;&gt;0,D97&lt;&gt;"",E97&lt;&gt;"",I97&lt;&gt;""),INDEX(Factors!$D$2:$FI$31,MATCH(INDEX(Factors!C:C,MATCH(E97,Factors!A:A,0)),Factors!$C$2:$C$31,0),MATCH(LEFT(D97)&amp;IF($A97&lt;30,30,(FLOOR($A97/5,1)*5)),Factors!$D$1:$FI$1,0))*I97,"")</f>
        <v/>
      </c>
      <c r="L97" s="19" t="str">
        <f>IF(AND(A97&lt;&gt;0,D97&lt;&gt;"",E97&lt;&gt;"",I97&lt;&gt;""),IF(INDEX(Factors!B:B,MATCH(E97,Factors!A:A,0))="Time",IFERROR(INT(INDEX('Scoring Coefficients'!$D$2:$D$36,MATCH(LEFT(D97)&amp;INDEX(Factors!C:C,MATCH(E97,Factors!A:A,0)),'Scoring Coefficients'!$A$2:$A$36,0))*((INDEX('Scoring Coefficients'!$E$2:$E$36,MATCH(LEFT(D97)&amp;INDEX(Factors!C:C,MATCH(E97,Factors!A:A,0)),'Scoring Coefficients'!$A$2:$A$36,0))-ROUNDUP($K97,2))^INDEX('Scoring Coefficients'!$F$2:$F$36,MATCH(LEFT(D97)&amp;INDEX(Factors!C:C,MATCH(E97,Factors!A:A,0)),'Scoring Coefficients'!$A$2:$A$36,0)))),0),IF(INDEX(Factors!B:B,MATCH(E97,Factors!A:A,0))="Jump",IFERROR(INT(INDEX('Scoring Coefficients'!$D$2:$D$36,MATCH(LEFT(D97)&amp;INDEX(Factors!C:C,MATCH(E97,Factors!A:A,0)),'Scoring Coefficients'!$A$2:$A$36,0))*((INT(ROUNDDOWN($K97,2)*100)-INDEX('Scoring Coefficients'!$E$2:$E$36,MATCH(LEFT(D97)&amp;INDEX(Factors!C:C,MATCH(E97,Factors!A:A,0)),'Scoring Coefficients'!$A$2:$A$36,0)))^INDEX('Scoring Coefficients'!$F$2:$F$36,MATCH(LEFT(D97)&amp;INDEX(Factors!C:C,MATCH(E97,Factors!A:A,0)),'Scoring Coefficients'!$A$2:$A$36,0)))),0),IFERROR(INT(INDEX('Scoring Coefficients'!$D$2:$D$36,MATCH(LEFT(D97)&amp;INDEX(Factors!C:C,MATCH(E97,Factors!A:A,0)),'Scoring Coefficients'!$A$2:$A$36,0))*((ROUNDDOWN($K97,2)-INDEX('Scoring Coefficients'!$E$2:$E$36,MATCH(LEFT(D97)&amp;INDEX(Factors!C:C,MATCH(E97,Factors!A:A,0)),'Scoring Coefficients'!$A$2:$A$36,0)))^INDEX('Scoring Coefficients'!$F$2:$F$36,MATCH(LEFT(D97)&amp;INDEX(Factors!C:C,MATCH(E97,Factors!A:A,0)),'Scoring Coefficients'!$A$2:$A$36,0)))),0))),"")</f>
        <v/>
      </c>
    </row>
    <row r="98" spans="1:12" x14ac:dyDescent="0.2">
      <c r="A98" s="18"/>
      <c r="B98" s="17"/>
      <c r="C98" s="17"/>
      <c r="D98" s="17"/>
      <c r="E98" s="17"/>
      <c r="F98" s="7"/>
      <c r="G98" s="12" t="str">
        <f>IF(AND(A98&lt;&gt;0,D98&lt;&gt;"",E98&lt;&gt;"",I98&lt;&gt;""),IF(INDEX(Factors!B:B,MATCH(E98,Factors!A:A,0))="Time",INDEX(Standard!C:C,MATCH(LEFT(D98)&amp;INDEX(Factors!C:C,MATCH(E98,Factors!A:A,0)),Standard!A:A,0))/(I98*INDEX(Factors!$D$2:$FI$31,MATCH(INDEX(Factors!C:C,MATCH(E98,Factors!A:A,0)),Factors!$C$2:$C$31,0),MATCH(LEFT(D98)&amp;IF($A98&lt;30,30,FLOOR($A98,1)),Factors!$D$1:$FI$1,0))),(I98*INDEX(Factors!$D$2:$FI$31,MATCH(INDEX(Factors!C:C,MATCH(E98,Factors!A:A,0)),Factors!$C$2:$C$31,0),MATCH(LEFT(D98)&amp;IF($A98&lt;30,30,FLOOR($A98,1)),Factors!$D$1:$FI$1,0)))/INDEX(Standard!C:C,MATCH(LEFT(D98)&amp;INDEX(Factors!C:C,MATCH(E98,Factors!A:A,0)),Standard!A:A,0))),"")</f>
        <v/>
      </c>
      <c r="H98" s="12" t="str">
        <f>IF(AND(A98&lt;&gt;0,D98&lt;&gt;"",E98&lt;&gt;"",I98&lt;&gt;""),IF(INDEX(Factors!B:B,MATCH(E98,Factors!A:A,0))="Time",INDEX(Standard!C:C,MATCH(LEFT(D98)&amp;INDEX(Factors!C:C,MATCH(E98,Factors!A:A,0)),Standard!A:A,0))/(INDEX(Factors!$D$2:$FI$31,MATCH(INDEX(Factors!C:C,MATCH(E98,Factors!A:A,0)),Factors!$C$2:$C$31,0),MATCH(LEFT(D98)&amp;IF($A98&lt;30,30,(FLOOR($A98/5,1)*5)),Factors!$D$1:$FI$1,0))*I98),(INDEX(Factors!$D$2:$FI$31,MATCH(INDEX(Factors!C:C,MATCH(E98,Factors!A:A,0)),Factors!$C$2:$C$31,0),MATCH(LEFT(D98)&amp;IF($A98&lt;30,30,(FLOOR($A98/5,1)*5)),Factors!$D$1:$FI$1,0))*I98)/INDEX(Standard!C:C,MATCH(LEFT(D98)&amp;INDEX(Factors!C:C,MATCH(E98,Factors!A:A,0)),Standard!A:A,0))),"")</f>
        <v/>
      </c>
      <c r="I98" s="13" t="str">
        <f t="shared" si="2"/>
        <v/>
      </c>
      <c r="J98" s="14" t="str">
        <f>IF(AND(A98&lt;&gt;0,D98&lt;&gt;"",E98&lt;&gt;"",I98&lt;&gt;""),INDEX(Factors!$D$2:$FI$31,MATCH(INDEX(Factors!C:C,MATCH(E98,Factors!A:A,0)),Factors!$C$2:$C$31,0),MATCH(LEFT(D98)&amp;IF($A98&lt;30,30,FLOOR($A98,1)),Factors!$D$1:$FI$1,0))*I98,"")</f>
        <v/>
      </c>
      <c r="K98" s="14" t="str">
        <f>IF(AND(A98&lt;&gt;0,D98&lt;&gt;"",E98&lt;&gt;"",I98&lt;&gt;""),INDEX(Factors!$D$2:$FI$31,MATCH(INDEX(Factors!C:C,MATCH(E98,Factors!A:A,0)),Factors!$C$2:$C$31,0),MATCH(LEFT(D98)&amp;IF($A98&lt;30,30,(FLOOR($A98/5,1)*5)),Factors!$D$1:$FI$1,0))*I98,"")</f>
        <v/>
      </c>
      <c r="L98" s="19" t="str">
        <f>IF(AND(A98&lt;&gt;0,D98&lt;&gt;"",E98&lt;&gt;"",I98&lt;&gt;""),IF(INDEX(Factors!B:B,MATCH(E98,Factors!A:A,0))="Time",IFERROR(INT(INDEX('Scoring Coefficients'!$D$2:$D$36,MATCH(LEFT(D98)&amp;INDEX(Factors!C:C,MATCH(E98,Factors!A:A,0)),'Scoring Coefficients'!$A$2:$A$36,0))*((INDEX('Scoring Coefficients'!$E$2:$E$36,MATCH(LEFT(D98)&amp;INDEX(Factors!C:C,MATCH(E98,Factors!A:A,0)),'Scoring Coefficients'!$A$2:$A$36,0))-ROUNDUP($K98,2))^INDEX('Scoring Coefficients'!$F$2:$F$36,MATCH(LEFT(D98)&amp;INDEX(Factors!C:C,MATCH(E98,Factors!A:A,0)),'Scoring Coefficients'!$A$2:$A$36,0)))),0),IF(INDEX(Factors!B:B,MATCH(E98,Factors!A:A,0))="Jump",IFERROR(INT(INDEX('Scoring Coefficients'!$D$2:$D$36,MATCH(LEFT(D98)&amp;INDEX(Factors!C:C,MATCH(E98,Factors!A:A,0)),'Scoring Coefficients'!$A$2:$A$36,0))*((INT(ROUNDDOWN($K98,2)*100)-INDEX('Scoring Coefficients'!$E$2:$E$36,MATCH(LEFT(D98)&amp;INDEX(Factors!C:C,MATCH(E98,Factors!A:A,0)),'Scoring Coefficients'!$A$2:$A$36,0)))^INDEX('Scoring Coefficients'!$F$2:$F$36,MATCH(LEFT(D98)&amp;INDEX(Factors!C:C,MATCH(E98,Factors!A:A,0)),'Scoring Coefficients'!$A$2:$A$36,0)))),0),IFERROR(INT(INDEX('Scoring Coefficients'!$D$2:$D$36,MATCH(LEFT(D98)&amp;INDEX(Factors!C:C,MATCH(E98,Factors!A:A,0)),'Scoring Coefficients'!$A$2:$A$36,0))*((ROUNDDOWN($K98,2)-INDEX('Scoring Coefficients'!$E$2:$E$36,MATCH(LEFT(D98)&amp;INDEX(Factors!C:C,MATCH(E98,Factors!A:A,0)),'Scoring Coefficients'!$A$2:$A$36,0)))^INDEX('Scoring Coefficients'!$F$2:$F$36,MATCH(LEFT(D98)&amp;INDEX(Factors!C:C,MATCH(E98,Factors!A:A,0)),'Scoring Coefficients'!$A$2:$A$36,0)))),0))),"")</f>
        <v/>
      </c>
    </row>
    <row r="99" spans="1:12" x14ac:dyDescent="0.2">
      <c r="A99" s="16"/>
      <c r="B99" s="17"/>
      <c r="C99" s="17"/>
      <c r="D99" s="17"/>
      <c r="E99" s="17"/>
      <c r="F99" s="7"/>
      <c r="G99" s="12" t="str">
        <f>IF(AND(A99&lt;&gt;0,D99&lt;&gt;"",E99&lt;&gt;"",I99&lt;&gt;""),IF(INDEX(Factors!B:B,MATCH(E99,Factors!A:A,0))="Time",INDEX(Standard!C:C,MATCH(LEFT(D99)&amp;INDEX(Factors!C:C,MATCH(E99,Factors!A:A,0)),Standard!A:A,0))/(I99*INDEX(Factors!$D$2:$FI$31,MATCH(INDEX(Factors!C:C,MATCH(E99,Factors!A:A,0)),Factors!$C$2:$C$31,0),MATCH(LEFT(D99)&amp;IF($A99&lt;30,30,FLOOR($A99,1)),Factors!$D$1:$FI$1,0))),(I99*INDEX(Factors!$D$2:$FI$31,MATCH(INDEX(Factors!C:C,MATCH(E99,Factors!A:A,0)),Factors!$C$2:$C$31,0),MATCH(LEFT(D99)&amp;IF($A99&lt;30,30,FLOOR($A99,1)),Factors!$D$1:$FI$1,0)))/INDEX(Standard!C:C,MATCH(LEFT(D99)&amp;INDEX(Factors!C:C,MATCH(E99,Factors!A:A,0)),Standard!A:A,0))),"")</f>
        <v/>
      </c>
      <c r="H99" s="12" t="str">
        <f>IF(AND(A99&lt;&gt;0,D99&lt;&gt;"",E99&lt;&gt;"",I99&lt;&gt;""),IF(INDEX(Factors!B:B,MATCH(E99,Factors!A:A,0))="Time",INDEX(Standard!C:C,MATCH(LEFT(D99)&amp;INDEX(Factors!C:C,MATCH(E99,Factors!A:A,0)),Standard!A:A,0))/(INDEX(Factors!$D$2:$FI$31,MATCH(INDEX(Factors!C:C,MATCH(E99,Factors!A:A,0)),Factors!$C$2:$C$31,0),MATCH(LEFT(D99)&amp;IF($A99&lt;30,30,(FLOOR($A99/5,1)*5)),Factors!$D$1:$FI$1,0))*I99),(INDEX(Factors!$D$2:$FI$31,MATCH(INDEX(Factors!C:C,MATCH(E99,Factors!A:A,0)),Factors!$C$2:$C$31,0),MATCH(LEFT(D99)&amp;IF($A99&lt;30,30,(FLOOR($A99/5,1)*5)),Factors!$D$1:$FI$1,0))*I99)/INDEX(Standard!C:C,MATCH(LEFT(D99)&amp;INDEX(Factors!C:C,MATCH(E99,Factors!A:A,0)),Standard!A:A,0))),"")</f>
        <v/>
      </c>
      <c r="I99" s="13" t="str">
        <f t="shared" si="2"/>
        <v/>
      </c>
      <c r="J99" s="14" t="str">
        <f>IF(AND(A99&lt;&gt;0,D99&lt;&gt;"",E99&lt;&gt;"",I99&lt;&gt;""),INDEX(Factors!$D$2:$FI$31,MATCH(INDEX(Factors!C:C,MATCH(E99,Factors!A:A,0)),Factors!$C$2:$C$31,0),MATCH(LEFT(D99)&amp;IF($A99&lt;30,30,FLOOR($A99,1)),Factors!$D$1:$FI$1,0))*I99,"")</f>
        <v/>
      </c>
      <c r="K99" s="14" t="str">
        <f>IF(AND(A99&lt;&gt;0,D99&lt;&gt;"",E99&lt;&gt;"",I99&lt;&gt;""),INDEX(Factors!$D$2:$FI$31,MATCH(INDEX(Factors!C:C,MATCH(E99,Factors!A:A,0)),Factors!$C$2:$C$31,0),MATCH(LEFT(D99)&amp;IF($A99&lt;30,30,(FLOOR($A99/5,1)*5)),Factors!$D$1:$FI$1,0))*I99,"")</f>
        <v/>
      </c>
      <c r="L99" s="19" t="str">
        <f>IF(AND(A99&lt;&gt;0,D99&lt;&gt;"",E99&lt;&gt;"",I99&lt;&gt;""),IF(INDEX(Factors!B:B,MATCH(E99,Factors!A:A,0))="Time",IFERROR(INT(INDEX('Scoring Coefficients'!$D$2:$D$36,MATCH(LEFT(D99)&amp;INDEX(Factors!C:C,MATCH(E99,Factors!A:A,0)),'Scoring Coefficients'!$A$2:$A$36,0))*((INDEX('Scoring Coefficients'!$E$2:$E$36,MATCH(LEFT(D99)&amp;INDEX(Factors!C:C,MATCH(E99,Factors!A:A,0)),'Scoring Coefficients'!$A$2:$A$36,0))-ROUNDUP($K99,2))^INDEX('Scoring Coefficients'!$F$2:$F$36,MATCH(LEFT(D99)&amp;INDEX(Factors!C:C,MATCH(E99,Factors!A:A,0)),'Scoring Coefficients'!$A$2:$A$36,0)))),0),IF(INDEX(Factors!B:B,MATCH(E99,Factors!A:A,0))="Jump",IFERROR(INT(INDEX('Scoring Coefficients'!$D$2:$D$36,MATCH(LEFT(D99)&amp;INDEX(Factors!C:C,MATCH(E99,Factors!A:A,0)),'Scoring Coefficients'!$A$2:$A$36,0))*((INT(ROUNDDOWN($K99,2)*100)-INDEX('Scoring Coefficients'!$E$2:$E$36,MATCH(LEFT(D99)&amp;INDEX(Factors!C:C,MATCH(E99,Factors!A:A,0)),'Scoring Coefficients'!$A$2:$A$36,0)))^INDEX('Scoring Coefficients'!$F$2:$F$36,MATCH(LEFT(D99)&amp;INDEX(Factors!C:C,MATCH(E99,Factors!A:A,0)),'Scoring Coefficients'!$A$2:$A$36,0)))),0),IFERROR(INT(INDEX('Scoring Coefficients'!$D$2:$D$36,MATCH(LEFT(D99)&amp;INDEX(Factors!C:C,MATCH(E99,Factors!A:A,0)),'Scoring Coefficients'!$A$2:$A$36,0))*((ROUNDDOWN($K99,2)-INDEX('Scoring Coefficients'!$E$2:$E$36,MATCH(LEFT(D99)&amp;INDEX(Factors!C:C,MATCH(E99,Factors!A:A,0)),'Scoring Coefficients'!$A$2:$A$36,0)))^INDEX('Scoring Coefficients'!$F$2:$F$36,MATCH(LEFT(D99)&amp;INDEX(Factors!C:C,MATCH(E99,Factors!A:A,0)),'Scoring Coefficients'!$A$2:$A$36,0)))),0))),"")</f>
        <v/>
      </c>
    </row>
    <row r="100" spans="1:12" x14ac:dyDescent="0.2">
      <c r="A100" s="16"/>
      <c r="B100" s="17"/>
      <c r="C100" s="17"/>
      <c r="D100" s="17"/>
      <c r="E100" s="17"/>
      <c r="F100" s="7"/>
      <c r="G100" s="12" t="str">
        <f>IF(AND(A100&lt;&gt;0,D100&lt;&gt;"",E100&lt;&gt;"",I100&lt;&gt;""),IF(INDEX(Factors!B:B,MATCH(E100,Factors!A:A,0))="Time",INDEX(Standard!C:C,MATCH(LEFT(D100)&amp;INDEX(Factors!C:C,MATCH(E100,Factors!A:A,0)),Standard!A:A,0))/(I100*INDEX(Factors!$D$2:$FI$31,MATCH(INDEX(Factors!C:C,MATCH(E100,Factors!A:A,0)),Factors!$C$2:$C$31,0),MATCH(LEFT(D100)&amp;IF($A100&lt;30,30,FLOOR($A100,1)),Factors!$D$1:$FI$1,0))),(I100*INDEX(Factors!$D$2:$FI$31,MATCH(INDEX(Factors!C:C,MATCH(E100,Factors!A:A,0)),Factors!$C$2:$C$31,0),MATCH(LEFT(D100)&amp;IF($A100&lt;30,30,FLOOR($A100,1)),Factors!$D$1:$FI$1,0)))/INDEX(Standard!C:C,MATCH(LEFT(D100)&amp;INDEX(Factors!C:C,MATCH(E100,Factors!A:A,0)),Standard!A:A,0))),"")</f>
        <v/>
      </c>
      <c r="H100" s="12" t="str">
        <f>IF(AND(A100&lt;&gt;0,D100&lt;&gt;"",E100&lt;&gt;"",I100&lt;&gt;""),IF(INDEX(Factors!B:B,MATCH(E100,Factors!A:A,0))="Time",INDEX(Standard!C:C,MATCH(LEFT(D100)&amp;INDEX(Factors!C:C,MATCH(E100,Factors!A:A,0)),Standard!A:A,0))/(INDEX(Factors!$D$2:$FI$31,MATCH(INDEX(Factors!C:C,MATCH(E100,Factors!A:A,0)),Factors!$C$2:$C$31,0),MATCH(LEFT(D100)&amp;IF($A100&lt;30,30,(FLOOR($A100/5,1)*5)),Factors!$D$1:$FI$1,0))*I100),(INDEX(Factors!$D$2:$FI$31,MATCH(INDEX(Factors!C:C,MATCH(E100,Factors!A:A,0)),Factors!$C$2:$C$31,0),MATCH(LEFT(D100)&amp;IF($A100&lt;30,30,(FLOOR($A100/5,1)*5)),Factors!$D$1:$FI$1,0))*I100)/INDEX(Standard!C:C,MATCH(LEFT(D100)&amp;INDEX(Factors!C:C,MATCH(E100,Factors!A:A,0)),Standard!A:A,0))),"")</f>
        <v/>
      </c>
      <c r="I100" s="13" t="str">
        <f t="shared" si="2"/>
        <v/>
      </c>
      <c r="J100" s="14" t="str">
        <f>IF(AND(A100&lt;&gt;0,D100&lt;&gt;"",E100&lt;&gt;"",I100&lt;&gt;""),INDEX(Factors!$D$2:$FI$31,MATCH(INDEX(Factors!C:C,MATCH(E100,Factors!A:A,0)),Factors!$C$2:$C$31,0),MATCH(LEFT(D100)&amp;IF($A100&lt;30,30,FLOOR($A100,1)),Factors!$D$1:$FI$1,0))*I100,"")</f>
        <v/>
      </c>
      <c r="K100" s="14" t="str">
        <f>IF(AND(A100&lt;&gt;0,D100&lt;&gt;"",E100&lt;&gt;"",I100&lt;&gt;""),INDEX(Factors!$D$2:$FI$31,MATCH(INDEX(Factors!C:C,MATCH(E100,Factors!A:A,0)),Factors!$C$2:$C$31,0),MATCH(LEFT(D100)&amp;IF($A100&lt;30,30,(FLOOR($A100/5,1)*5)),Factors!$D$1:$FI$1,0))*I100,"")</f>
        <v/>
      </c>
      <c r="L100" s="19" t="str">
        <f>IF(AND(A100&lt;&gt;0,D100&lt;&gt;"",E100&lt;&gt;"",I100&lt;&gt;""),IF(INDEX(Factors!B:B,MATCH(E100,Factors!A:A,0))="Time",IFERROR(INT(INDEX('Scoring Coefficients'!$D$2:$D$36,MATCH(LEFT(D100)&amp;INDEX(Factors!C:C,MATCH(E100,Factors!A:A,0)),'Scoring Coefficients'!$A$2:$A$36,0))*((INDEX('Scoring Coefficients'!$E$2:$E$36,MATCH(LEFT(D100)&amp;INDEX(Factors!C:C,MATCH(E100,Factors!A:A,0)),'Scoring Coefficients'!$A$2:$A$36,0))-ROUNDUP($K100,2))^INDEX('Scoring Coefficients'!$F$2:$F$36,MATCH(LEFT(D100)&amp;INDEX(Factors!C:C,MATCH(E100,Factors!A:A,0)),'Scoring Coefficients'!$A$2:$A$36,0)))),0),IF(INDEX(Factors!B:B,MATCH(E100,Factors!A:A,0))="Jump",IFERROR(INT(INDEX('Scoring Coefficients'!$D$2:$D$36,MATCH(LEFT(D100)&amp;INDEX(Factors!C:C,MATCH(E100,Factors!A:A,0)),'Scoring Coefficients'!$A$2:$A$36,0))*((INT(ROUNDDOWN($K100,2)*100)-INDEX('Scoring Coefficients'!$E$2:$E$36,MATCH(LEFT(D100)&amp;INDEX(Factors!C:C,MATCH(E100,Factors!A:A,0)),'Scoring Coefficients'!$A$2:$A$36,0)))^INDEX('Scoring Coefficients'!$F$2:$F$36,MATCH(LEFT(D100)&amp;INDEX(Factors!C:C,MATCH(E100,Factors!A:A,0)),'Scoring Coefficients'!$A$2:$A$36,0)))),0),IFERROR(INT(INDEX('Scoring Coefficients'!$D$2:$D$36,MATCH(LEFT(D100)&amp;INDEX(Factors!C:C,MATCH(E100,Factors!A:A,0)),'Scoring Coefficients'!$A$2:$A$36,0))*((ROUNDDOWN($K100,2)-INDEX('Scoring Coefficients'!$E$2:$E$36,MATCH(LEFT(D100)&amp;INDEX(Factors!C:C,MATCH(E100,Factors!A:A,0)),'Scoring Coefficients'!$A$2:$A$36,0)))^INDEX('Scoring Coefficients'!$F$2:$F$36,MATCH(LEFT(D100)&amp;INDEX(Factors!C:C,MATCH(E100,Factors!A:A,0)),'Scoring Coefficients'!$A$2:$A$36,0)))),0))),"")</f>
        <v/>
      </c>
    </row>
    <row r="101" spans="1:12" x14ac:dyDescent="0.2">
      <c r="D101" s="17"/>
      <c r="E101" s="17"/>
      <c r="F101" s="7"/>
      <c r="G101" s="12" t="str">
        <f>IF(AND(A101&lt;&gt;0,D101&lt;&gt;"",E101&lt;&gt;"",I101&lt;&gt;""),IF(INDEX(Factors!B:B,MATCH(E101,Factors!A:A,0))="Time",INDEX(Standard!C:C,MATCH(LEFT(D101)&amp;INDEX(Factors!C:C,MATCH(E101,Factors!A:A,0)),Standard!A:A,0))/(I101*INDEX(Factors!$D$2:$FI$31,MATCH(INDEX(Factors!C:C,MATCH(E101,Factors!A:A,0)),Factors!$C$2:$C$31,0),MATCH(LEFT(D101)&amp;IF($A101&lt;30,30,FLOOR($A101,1)),Factors!$D$1:$FI$1,0))),(I101*INDEX(Factors!$D$2:$FI$31,MATCH(INDEX(Factors!C:C,MATCH(E101,Factors!A:A,0)),Factors!$C$2:$C$31,0),MATCH(LEFT(D101)&amp;IF($A101&lt;30,30,FLOOR($A101,1)),Factors!$D$1:$FI$1,0)))/INDEX(Standard!C:C,MATCH(LEFT(D101)&amp;INDEX(Factors!C:C,MATCH(E101,Factors!A:A,0)),Standard!A:A,0))),"")</f>
        <v/>
      </c>
      <c r="H101" s="12" t="str">
        <f>IF(AND(A101&lt;&gt;0,D101&lt;&gt;"",E101&lt;&gt;"",I101&lt;&gt;""),IF(INDEX(Factors!B:B,MATCH(E101,Factors!A:A,0))="Time",INDEX(Standard!C:C,MATCH(LEFT(D101)&amp;INDEX(Factors!C:C,MATCH(E101,Factors!A:A,0)),Standard!A:A,0))/(INDEX(Factors!$D$2:$FI$31,MATCH(INDEX(Factors!C:C,MATCH(E101,Factors!A:A,0)),Factors!$C$2:$C$31,0),MATCH(LEFT(D101)&amp;IF($A101&lt;30,30,(FLOOR($A101/5,1)*5)),Factors!$D$1:$FI$1,0))*I101),(INDEX(Factors!$D$2:$FI$31,MATCH(INDEX(Factors!C:C,MATCH(E101,Factors!A:A,0)),Factors!$C$2:$C$31,0),MATCH(LEFT(D101)&amp;IF($A101&lt;30,30,(FLOOR($A101/5,1)*5)),Factors!$D$1:$FI$1,0))*I101)/INDEX(Standard!C:C,MATCH(LEFT(D101)&amp;INDEX(Factors!C:C,MATCH(E101,Factors!A:A,0)),Standard!A:A,0))),"")</f>
        <v/>
      </c>
      <c r="I101" s="13" t="str">
        <f t="shared" si="2"/>
        <v/>
      </c>
      <c r="J101" s="14" t="str">
        <f>IF(AND(A101&lt;&gt;0,D101&lt;&gt;"",E101&lt;&gt;"",I101&lt;&gt;""),INDEX(Factors!$D$2:$FI$31,MATCH(INDEX(Factors!C:C,MATCH(E101,Factors!A:A,0)),Factors!$C$2:$C$31,0),MATCH(LEFT(D101)&amp;IF($A101&lt;30,30,FLOOR($A101,1)),Factors!$D$1:$FI$1,0))*I101,"")</f>
        <v/>
      </c>
      <c r="K101" s="14" t="str">
        <f>IF(AND(A101&lt;&gt;0,D101&lt;&gt;"",E101&lt;&gt;"",I101&lt;&gt;""),INDEX(Factors!$D$2:$FI$31,MATCH(INDEX(Factors!C:C,MATCH(E101,Factors!A:A,0)),Factors!$C$2:$C$31,0),MATCH(LEFT(D101)&amp;IF($A101&lt;30,30,(FLOOR($A101/5,1)*5)),Factors!$D$1:$FI$1,0))*I101,"")</f>
        <v/>
      </c>
      <c r="L101" s="19" t="str">
        <f>IF(AND(A101&lt;&gt;0,D101&lt;&gt;"",E101&lt;&gt;"",I101&lt;&gt;""),IF(INDEX(Factors!B:B,MATCH(E101,Factors!A:A,0))="Time",IFERROR(INT(INDEX('Scoring Coefficients'!$D$2:$D$36,MATCH(LEFT(D101)&amp;INDEX(Factors!C:C,MATCH(E101,Factors!A:A,0)),'Scoring Coefficients'!$A$2:$A$36,0))*((INDEX('Scoring Coefficients'!$E$2:$E$36,MATCH(LEFT(D101)&amp;INDEX(Factors!C:C,MATCH(E101,Factors!A:A,0)),'Scoring Coefficients'!$A$2:$A$36,0))-ROUNDUP($K101,2))^INDEX('Scoring Coefficients'!$F$2:$F$36,MATCH(LEFT(D101)&amp;INDEX(Factors!C:C,MATCH(E101,Factors!A:A,0)),'Scoring Coefficients'!$A$2:$A$36,0)))),0),IF(INDEX(Factors!B:B,MATCH(E101,Factors!A:A,0))="Jump",IFERROR(INT(INDEX('Scoring Coefficients'!$D$2:$D$36,MATCH(LEFT(D101)&amp;INDEX(Factors!C:C,MATCH(E101,Factors!A:A,0)),'Scoring Coefficients'!$A$2:$A$36,0))*((INT(ROUNDDOWN($K101,2)*100)-INDEX('Scoring Coefficients'!$E$2:$E$36,MATCH(LEFT(D101)&amp;INDEX(Factors!C:C,MATCH(E101,Factors!A:A,0)),'Scoring Coefficients'!$A$2:$A$36,0)))^INDEX('Scoring Coefficients'!$F$2:$F$36,MATCH(LEFT(D101)&amp;INDEX(Factors!C:C,MATCH(E101,Factors!A:A,0)),'Scoring Coefficients'!$A$2:$A$36,0)))),0),IFERROR(INT(INDEX('Scoring Coefficients'!$D$2:$D$36,MATCH(LEFT(D101)&amp;INDEX(Factors!C:C,MATCH(E101,Factors!A:A,0)),'Scoring Coefficients'!$A$2:$A$36,0))*((ROUNDDOWN($K101,2)-INDEX('Scoring Coefficients'!$E$2:$E$36,MATCH(LEFT(D101)&amp;INDEX(Factors!C:C,MATCH(E101,Factors!A:A,0)),'Scoring Coefficients'!$A$2:$A$36,0)))^INDEX('Scoring Coefficients'!$F$2:$F$36,MATCH(LEFT(D101)&amp;INDEX(Factors!C:C,MATCH(E101,Factors!A:A,0)),'Scoring Coefficients'!$A$2:$A$36,0)))),0))),"")</f>
        <v/>
      </c>
    </row>
    <row r="102" spans="1:12" x14ac:dyDescent="0.2">
      <c r="D102" s="17"/>
      <c r="E102" s="17"/>
      <c r="F102" s="7"/>
      <c r="G102" s="12" t="str">
        <f>IF(AND(A102&lt;&gt;0,D102&lt;&gt;"",E102&lt;&gt;"",I102&lt;&gt;""),IF(INDEX(Factors!B:B,MATCH(E102,Factors!A:A,0))="Time",INDEX(Standard!C:C,MATCH(LEFT(D102)&amp;INDEX(Factors!C:C,MATCH(E102,Factors!A:A,0)),Standard!A:A,0))/(I102*INDEX(Factors!$D$2:$FI$31,MATCH(INDEX(Factors!C:C,MATCH(E102,Factors!A:A,0)),Factors!$C$2:$C$31,0),MATCH(LEFT(D102)&amp;IF($A102&lt;30,30,FLOOR($A102,1)),Factors!$D$1:$FI$1,0))),(I102*INDEX(Factors!$D$2:$FI$31,MATCH(INDEX(Factors!C:C,MATCH(E102,Factors!A:A,0)),Factors!$C$2:$C$31,0),MATCH(LEFT(D102)&amp;IF($A102&lt;30,30,FLOOR($A102,1)),Factors!$D$1:$FI$1,0)))/INDEX(Standard!C:C,MATCH(LEFT(D102)&amp;INDEX(Factors!C:C,MATCH(E102,Factors!A:A,0)),Standard!A:A,0))),"")</f>
        <v/>
      </c>
      <c r="H102" s="12" t="str">
        <f>IF(AND(A102&lt;&gt;0,D102&lt;&gt;"",E102&lt;&gt;"",I102&lt;&gt;""),IF(INDEX(Factors!B:B,MATCH(E102,Factors!A:A,0))="Time",INDEX(Standard!C:C,MATCH(LEFT(D102)&amp;INDEX(Factors!C:C,MATCH(E102,Factors!A:A,0)),Standard!A:A,0))/(INDEX(Factors!$D$2:$FI$31,MATCH(INDEX(Factors!C:C,MATCH(E102,Factors!A:A,0)),Factors!$C$2:$C$31,0),MATCH(LEFT(D102)&amp;IF($A102&lt;30,30,(FLOOR($A102/5,1)*5)),Factors!$D$1:$FI$1,0))*I102),(INDEX(Factors!$D$2:$FI$31,MATCH(INDEX(Factors!C:C,MATCH(E102,Factors!A:A,0)),Factors!$C$2:$C$31,0),MATCH(LEFT(D102)&amp;IF($A102&lt;30,30,(FLOOR($A102/5,1)*5)),Factors!$D$1:$FI$1,0))*I102)/INDEX(Standard!C:C,MATCH(LEFT(D102)&amp;INDEX(Factors!C:C,MATCH(E102,Factors!A:A,0)),Standard!A:A,0))),"")</f>
        <v/>
      </c>
      <c r="I102" s="13" t="str">
        <f t="shared" si="2"/>
        <v/>
      </c>
      <c r="J102" s="14" t="str">
        <f>IF(AND(A102&lt;&gt;0,D102&lt;&gt;"",E102&lt;&gt;"",I102&lt;&gt;""),INDEX(Factors!$D$2:$FI$31,MATCH(INDEX(Factors!C:C,MATCH(E102,Factors!A:A,0)),Factors!$C$2:$C$31,0),MATCH(LEFT(D102)&amp;IF($A102&lt;30,30,FLOOR($A102,1)),Factors!$D$1:$FI$1,0))*I102,"")</f>
        <v/>
      </c>
      <c r="K102" s="14" t="str">
        <f>IF(AND(A102&lt;&gt;0,D102&lt;&gt;"",E102&lt;&gt;"",I102&lt;&gt;""),INDEX(Factors!$D$2:$FI$31,MATCH(INDEX(Factors!C:C,MATCH(E102,Factors!A:A,0)),Factors!$C$2:$C$31,0),MATCH(LEFT(D102)&amp;IF($A102&lt;30,30,(FLOOR($A102/5,1)*5)),Factors!$D$1:$FI$1,0))*I102,"")</f>
        <v/>
      </c>
      <c r="L102" s="19" t="str">
        <f>IF(AND(A102&lt;&gt;0,D102&lt;&gt;"",E102&lt;&gt;"",I102&lt;&gt;""),IF(INDEX(Factors!B:B,MATCH(E102,Factors!A:A,0))="Time",IFERROR(INT(INDEX('Scoring Coefficients'!$D$2:$D$36,MATCH(LEFT(D102)&amp;INDEX(Factors!C:C,MATCH(E102,Factors!A:A,0)),'Scoring Coefficients'!$A$2:$A$36,0))*((INDEX('Scoring Coefficients'!$E$2:$E$36,MATCH(LEFT(D102)&amp;INDEX(Factors!C:C,MATCH(E102,Factors!A:A,0)),'Scoring Coefficients'!$A$2:$A$36,0))-ROUNDUP($K102,2))^INDEX('Scoring Coefficients'!$F$2:$F$36,MATCH(LEFT(D102)&amp;INDEX(Factors!C:C,MATCH(E102,Factors!A:A,0)),'Scoring Coefficients'!$A$2:$A$36,0)))),0),IF(INDEX(Factors!B:B,MATCH(E102,Factors!A:A,0))="Jump",IFERROR(INT(INDEX('Scoring Coefficients'!$D$2:$D$36,MATCH(LEFT(D102)&amp;INDEX(Factors!C:C,MATCH(E102,Factors!A:A,0)),'Scoring Coefficients'!$A$2:$A$36,0))*((INT(ROUNDDOWN($K102,2)*100)-INDEX('Scoring Coefficients'!$E$2:$E$36,MATCH(LEFT(D102)&amp;INDEX(Factors!C:C,MATCH(E102,Factors!A:A,0)),'Scoring Coefficients'!$A$2:$A$36,0)))^INDEX('Scoring Coefficients'!$F$2:$F$36,MATCH(LEFT(D102)&amp;INDEX(Factors!C:C,MATCH(E102,Factors!A:A,0)),'Scoring Coefficients'!$A$2:$A$36,0)))),0),IFERROR(INT(INDEX('Scoring Coefficients'!$D$2:$D$36,MATCH(LEFT(D102)&amp;INDEX(Factors!C:C,MATCH(E102,Factors!A:A,0)),'Scoring Coefficients'!$A$2:$A$36,0))*((ROUNDDOWN($K102,2)-INDEX('Scoring Coefficients'!$E$2:$E$36,MATCH(LEFT(D102)&amp;INDEX(Factors!C:C,MATCH(E102,Factors!A:A,0)),'Scoring Coefficients'!$A$2:$A$36,0)))^INDEX('Scoring Coefficients'!$F$2:$F$36,MATCH(LEFT(D102)&amp;INDEX(Factors!C:C,MATCH(E102,Factors!A:A,0)),'Scoring Coefficients'!$A$2:$A$36,0)))),0))),"")</f>
        <v/>
      </c>
    </row>
    <row r="103" spans="1:12" x14ac:dyDescent="0.2">
      <c r="D103" s="17"/>
      <c r="E103" s="17"/>
      <c r="F103" s="7"/>
      <c r="G103" s="12" t="str">
        <f>IF(AND(A103&lt;&gt;0,D103&lt;&gt;"",E103&lt;&gt;"",I103&lt;&gt;""),IF(INDEX(Factors!B:B,MATCH(E103,Factors!A:A,0))="Time",INDEX(Standard!C:C,MATCH(LEFT(D103)&amp;INDEX(Factors!C:C,MATCH(E103,Factors!A:A,0)),Standard!A:A,0))/(I103*INDEX(Factors!$D$2:$FI$31,MATCH(INDEX(Factors!C:C,MATCH(E103,Factors!A:A,0)),Factors!$C$2:$C$31,0),MATCH(LEFT(D103)&amp;IF($A103&lt;30,30,FLOOR($A103,1)),Factors!$D$1:$FI$1,0))),(I103*INDEX(Factors!$D$2:$FI$31,MATCH(INDEX(Factors!C:C,MATCH(E103,Factors!A:A,0)),Factors!$C$2:$C$31,0),MATCH(LEFT(D103)&amp;IF($A103&lt;30,30,FLOOR($A103,1)),Factors!$D$1:$FI$1,0)))/INDEX(Standard!C:C,MATCH(LEFT(D103)&amp;INDEX(Factors!C:C,MATCH(E103,Factors!A:A,0)),Standard!A:A,0))),"")</f>
        <v/>
      </c>
      <c r="H103" s="12" t="str">
        <f>IF(AND(A103&lt;&gt;0,D103&lt;&gt;"",E103&lt;&gt;"",I103&lt;&gt;""),IF(INDEX(Factors!B:B,MATCH(E103,Factors!A:A,0))="Time",INDEX(Standard!C:C,MATCH(LEFT(D103)&amp;INDEX(Factors!C:C,MATCH(E103,Factors!A:A,0)),Standard!A:A,0))/(INDEX(Factors!$D$2:$FI$31,MATCH(INDEX(Factors!C:C,MATCH(E103,Factors!A:A,0)),Factors!$C$2:$C$31,0),MATCH(LEFT(D103)&amp;IF($A103&lt;30,30,(FLOOR($A103/5,1)*5)),Factors!$D$1:$FI$1,0))*I103),(INDEX(Factors!$D$2:$FI$31,MATCH(INDEX(Factors!C:C,MATCH(E103,Factors!A:A,0)),Factors!$C$2:$C$31,0),MATCH(LEFT(D103)&amp;IF($A103&lt;30,30,(FLOOR($A103/5,1)*5)),Factors!$D$1:$FI$1,0))*I103)/INDEX(Standard!C:C,MATCH(LEFT(D103)&amp;INDEX(Factors!C:C,MATCH(E103,Factors!A:A,0)),Standard!A:A,0))),"")</f>
        <v/>
      </c>
      <c r="I103" s="13" t="str">
        <f t="shared" si="2"/>
        <v/>
      </c>
      <c r="J103" s="14" t="str">
        <f>IF(AND(A103&lt;&gt;0,D103&lt;&gt;"",E103&lt;&gt;"",I103&lt;&gt;""),INDEX(Factors!$D$2:$FI$31,MATCH(INDEX(Factors!C:C,MATCH(E103,Factors!A:A,0)),Factors!$C$2:$C$31,0),MATCH(LEFT(D103)&amp;IF($A103&lt;30,30,FLOOR($A103,1)),Factors!$D$1:$FI$1,0))*I103,"")</f>
        <v/>
      </c>
      <c r="K103" s="14" t="str">
        <f>IF(AND(A103&lt;&gt;0,D103&lt;&gt;"",E103&lt;&gt;"",I103&lt;&gt;""),INDEX(Factors!$D$2:$FI$31,MATCH(INDEX(Factors!C:C,MATCH(E103,Factors!A:A,0)),Factors!$C$2:$C$31,0),MATCH(LEFT(D103)&amp;IF($A103&lt;30,30,(FLOOR($A103/5,1)*5)),Factors!$D$1:$FI$1,0))*I103,"")</f>
        <v/>
      </c>
      <c r="L103" s="19" t="str">
        <f>IF(AND(A103&lt;&gt;0,D103&lt;&gt;"",E103&lt;&gt;"",I103&lt;&gt;""),IF(INDEX(Factors!B:B,MATCH(E103,Factors!A:A,0))="Time",IFERROR(INT(INDEX('Scoring Coefficients'!$D$2:$D$36,MATCH(LEFT(D103)&amp;INDEX(Factors!C:C,MATCH(E103,Factors!A:A,0)),'Scoring Coefficients'!$A$2:$A$36,0))*((INDEX('Scoring Coefficients'!$E$2:$E$36,MATCH(LEFT(D103)&amp;INDEX(Factors!C:C,MATCH(E103,Factors!A:A,0)),'Scoring Coefficients'!$A$2:$A$36,0))-ROUNDUP($K103,2))^INDEX('Scoring Coefficients'!$F$2:$F$36,MATCH(LEFT(D103)&amp;INDEX(Factors!C:C,MATCH(E103,Factors!A:A,0)),'Scoring Coefficients'!$A$2:$A$36,0)))),0),IF(INDEX(Factors!B:B,MATCH(E103,Factors!A:A,0))="Jump",IFERROR(INT(INDEX('Scoring Coefficients'!$D$2:$D$36,MATCH(LEFT(D103)&amp;INDEX(Factors!C:C,MATCH(E103,Factors!A:A,0)),'Scoring Coefficients'!$A$2:$A$36,0))*((INT(ROUNDDOWN($K103,2)*100)-INDEX('Scoring Coefficients'!$E$2:$E$36,MATCH(LEFT(D103)&amp;INDEX(Factors!C:C,MATCH(E103,Factors!A:A,0)),'Scoring Coefficients'!$A$2:$A$36,0)))^INDEX('Scoring Coefficients'!$F$2:$F$36,MATCH(LEFT(D103)&amp;INDEX(Factors!C:C,MATCH(E103,Factors!A:A,0)),'Scoring Coefficients'!$A$2:$A$36,0)))),0),IFERROR(INT(INDEX('Scoring Coefficients'!$D$2:$D$36,MATCH(LEFT(D103)&amp;INDEX(Factors!C:C,MATCH(E103,Factors!A:A,0)),'Scoring Coefficients'!$A$2:$A$36,0))*((ROUNDDOWN($K103,2)-INDEX('Scoring Coefficients'!$E$2:$E$36,MATCH(LEFT(D103)&amp;INDEX(Factors!C:C,MATCH(E103,Factors!A:A,0)),'Scoring Coefficients'!$A$2:$A$36,0)))^INDEX('Scoring Coefficients'!$F$2:$F$36,MATCH(LEFT(D103)&amp;INDEX(Factors!C:C,MATCH(E103,Factors!A:A,0)),'Scoring Coefficients'!$A$2:$A$36,0)))),0))),"")</f>
        <v/>
      </c>
    </row>
    <row r="104" spans="1:12" x14ac:dyDescent="0.2">
      <c r="D104" s="17"/>
      <c r="E104" s="17"/>
      <c r="F104" s="7"/>
      <c r="G104" s="12" t="str">
        <f>IF(AND(A104&lt;&gt;0,D104&lt;&gt;"",E104&lt;&gt;"",I104&lt;&gt;""),IF(INDEX(Factors!B:B,MATCH(E104,Factors!A:A,0))="Time",INDEX(Standard!C:C,MATCH(LEFT(D104)&amp;INDEX(Factors!C:C,MATCH(E104,Factors!A:A,0)),Standard!A:A,0))/(I104*INDEX(Factors!$D$2:$FI$31,MATCH(INDEX(Factors!C:C,MATCH(E104,Factors!A:A,0)),Factors!$C$2:$C$31,0),MATCH(LEFT(D104)&amp;IF($A104&lt;30,30,FLOOR($A104,1)),Factors!$D$1:$FI$1,0))),(I104*INDEX(Factors!$D$2:$FI$31,MATCH(INDEX(Factors!C:C,MATCH(E104,Factors!A:A,0)),Factors!$C$2:$C$31,0),MATCH(LEFT(D104)&amp;IF($A104&lt;30,30,FLOOR($A104,1)),Factors!$D$1:$FI$1,0)))/INDEX(Standard!C:C,MATCH(LEFT(D104)&amp;INDEX(Factors!C:C,MATCH(E104,Factors!A:A,0)),Standard!A:A,0))),"")</f>
        <v/>
      </c>
      <c r="H104" s="12" t="str">
        <f>IF(AND(A104&lt;&gt;0,D104&lt;&gt;"",E104&lt;&gt;"",I104&lt;&gt;""),IF(INDEX(Factors!B:B,MATCH(E104,Factors!A:A,0))="Time",INDEX(Standard!C:C,MATCH(LEFT(D104)&amp;INDEX(Factors!C:C,MATCH(E104,Factors!A:A,0)),Standard!A:A,0))/(INDEX(Factors!$D$2:$FI$31,MATCH(INDEX(Factors!C:C,MATCH(E104,Factors!A:A,0)),Factors!$C$2:$C$31,0),MATCH(LEFT(D104)&amp;IF($A104&lt;30,30,(FLOOR($A104/5,1)*5)),Factors!$D$1:$FI$1,0))*I104),(INDEX(Factors!$D$2:$FI$31,MATCH(INDEX(Factors!C:C,MATCH(E104,Factors!A:A,0)),Factors!$C$2:$C$31,0),MATCH(LEFT(D104)&amp;IF($A104&lt;30,30,(FLOOR($A104/5,1)*5)),Factors!$D$1:$FI$1,0))*I104)/INDEX(Standard!C:C,MATCH(LEFT(D104)&amp;INDEX(Factors!C:C,MATCH(E104,Factors!A:A,0)),Standard!A:A,0))),"")</f>
        <v/>
      </c>
      <c r="I104" s="13" t="str">
        <f t="shared" si="2"/>
        <v/>
      </c>
      <c r="J104" s="14" t="str">
        <f>IF(AND(A104&lt;&gt;0,D104&lt;&gt;"",E104&lt;&gt;"",I104&lt;&gt;""),INDEX(Factors!$D$2:$FI$31,MATCH(INDEX(Factors!C:C,MATCH(E104,Factors!A:A,0)),Factors!$C$2:$C$31,0),MATCH(LEFT(D104)&amp;IF($A104&lt;30,30,FLOOR($A104,1)),Factors!$D$1:$FI$1,0))*I104,"")</f>
        <v/>
      </c>
      <c r="K104" s="14" t="str">
        <f>IF(AND(A104&lt;&gt;0,D104&lt;&gt;"",E104&lt;&gt;"",I104&lt;&gt;""),INDEX(Factors!$D$2:$FI$31,MATCH(INDEX(Factors!C:C,MATCH(E104,Factors!A:A,0)),Factors!$C$2:$C$31,0),MATCH(LEFT(D104)&amp;IF($A104&lt;30,30,(FLOOR($A104/5,1)*5)),Factors!$D$1:$FI$1,0))*I104,"")</f>
        <v/>
      </c>
      <c r="L104" s="19" t="str">
        <f>IF(AND(A104&lt;&gt;0,D104&lt;&gt;"",E104&lt;&gt;"",I104&lt;&gt;""),IF(INDEX(Factors!B:B,MATCH(E104,Factors!A:A,0))="Time",IFERROR(INT(INDEX('Scoring Coefficients'!$D$2:$D$36,MATCH(LEFT(D104)&amp;INDEX(Factors!C:C,MATCH(E104,Factors!A:A,0)),'Scoring Coefficients'!$A$2:$A$36,0))*((INDEX('Scoring Coefficients'!$E$2:$E$36,MATCH(LEFT(D104)&amp;INDEX(Factors!C:C,MATCH(E104,Factors!A:A,0)),'Scoring Coefficients'!$A$2:$A$36,0))-ROUNDUP($K104,2))^INDEX('Scoring Coefficients'!$F$2:$F$36,MATCH(LEFT(D104)&amp;INDEX(Factors!C:C,MATCH(E104,Factors!A:A,0)),'Scoring Coefficients'!$A$2:$A$36,0)))),0),IF(INDEX(Factors!B:B,MATCH(E104,Factors!A:A,0))="Jump",IFERROR(INT(INDEX('Scoring Coefficients'!$D$2:$D$36,MATCH(LEFT(D104)&amp;INDEX(Factors!C:C,MATCH(E104,Factors!A:A,0)),'Scoring Coefficients'!$A$2:$A$36,0))*((INT(ROUNDDOWN($K104,2)*100)-INDEX('Scoring Coefficients'!$E$2:$E$36,MATCH(LEFT(D104)&amp;INDEX(Factors!C:C,MATCH(E104,Factors!A:A,0)),'Scoring Coefficients'!$A$2:$A$36,0)))^INDEX('Scoring Coefficients'!$F$2:$F$36,MATCH(LEFT(D104)&amp;INDEX(Factors!C:C,MATCH(E104,Factors!A:A,0)),'Scoring Coefficients'!$A$2:$A$36,0)))),0),IFERROR(INT(INDEX('Scoring Coefficients'!$D$2:$D$36,MATCH(LEFT(D104)&amp;INDEX(Factors!C:C,MATCH(E104,Factors!A:A,0)),'Scoring Coefficients'!$A$2:$A$36,0))*((ROUNDDOWN($K104,2)-INDEX('Scoring Coefficients'!$E$2:$E$36,MATCH(LEFT(D104)&amp;INDEX(Factors!C:C,MATCH(E104,Factors!A:A,0)),'Scoring Coefficients'!$A$2:$A$36,0)))^INDEX('Scoring Coefficients'!$F$2:$F$36,MATCH(LEFT(D104)&amp;INDEX(Factors!C:C,MATCH(E104,Factors!A:A,0)),'Scoring Coefficients'!$A$2:$A$36,0)))),0))),"")</f>
        <v/>
      </c>
    </row>
    <row r="105" spans="1:12" x14ac:dyDescent="0.2">
      <c r="D105" s="17"/>
      <c r="E105" s="17"/>
      <c r="F105" s="7"/>
      <c r="G105" s="12" t="str">
        <f>IF(AND(A105&lt;&gt;0,D105&lt;&gt;"",E105&lt;&gt;"",I105&lt;&gt;""),IF(INDEX(Factors!B:B,MATCH(E105,Factors!A:A,0))="Time",INDEX(Standard!C:C,MATCH(LEFT(D105)&amp;INDEX(Factors!C:C,MATCH(E105,Factors!A:A,0)),Standard!A:A,0))/(I105*INDEX(Factors!$D$2:$FI$31,MATCH(INDEX(Factors!C:C,MATCH(E105,Factors!A:A,0)),Factors!$C$2:$C$31,0),MATCH(LEFT(D105)&amp;IF($A105&lt;30,30,FLOOR($A105,1)),Factors!$D$1:$FI$1,0))),(I105*INDEX(Factors!$D$2:$FI$31,MATCH(INDEX(Factors!C:C,MATCH(E105,Factors!A:A,0)),Factors!$C$2:$C$31,0),MATCH(LEFT(D105)&amp;IF($A105&lt;30,30,FLOOR($A105,1)),Factors!$D$1:$FI$1,0)))/INDEX(Standard!C:C,MATCH(LEFT(D105)&amp;INDEX(Factors!C:C,MATCH(E105,Factors!A:A,0)),Standard!A:A,0))),"")</f>
        <v/>
      </c>
      <c r="H105" s="12" t="str">
        <f>IF(AND(A105&lt;&gt;0,D105&lt;&gt;"",E105&lt;&gt;"",I105&lt;&gt;""),IF(INDEX(Factors!B:B,MATCH(E105,Factors!A:A,0))="Time",INDEX(Standard!C:C,MATCH(LEFT(D105)&amp;INDEX(Factors!C:C,MATCH(E105,Factors!A:A,0)),Standard!A:A,0))/(INDEX(Factors!$D$2:$FI$31,MATCH(INDEX(Factors!C:C,MATCH(E105,Factors!A:A,0)),Factors!$C$2:$C$31,0),MATCH(LEFT(D105)&amp;IF($A105&lt;30,30,(FLOOR($A105/5,1)*5)),Factors!$D$1:$FI$1,0))*I105),(INDEX(Factors!$D$2:$FI$31,MATCH(INDEX(Factors!C:C,MATCH(E105,Factors!A:A,0)),Factors!$C$2:$C$31,0),MATCH(LEFT(D105)&amp;IF($A105&lt;30,30,(FLOOR($A105/5,1)*5)),Factors!$D$1:$FI$1,0))*I105)/INDEX(Standard!C:C,MATCH(LEFT(D105)&amp;INDEX(Factors!C:C,MATCH(E105,Factors!A:A,0)),Standard!A:A,0))),"")</f>
        <v/>
      </c>
      <c r="I105" s="13" t="str">
        <f t="shared" si="2"/>
        <v/>
      </c>
      <c r="J105" s="14" t="str">
        <f>IF(AND(A105&lt;&gt;0,D105&lt;&gt;"",E105&lt;&gt;"",I105&lt;&gt;""),INDEX(Factors!$D$2:$FI$31,MATCH(INDEX(Factors!C:C,MATCH(E105,Factors!A:A,0)),Factors!$C$2:$C$31,0),MATCH(LEFT(D105)&amp;IF($A105&lt;30,30,FLOOR($A105,1)),Factors!$D$1:$FI$1,0))*I105,"")</f>
        <v/>
      </c>
      <c r="K105" s="14" t="str">
        <f>IF(AND(A105&lt;&gt;0,D105&lt;&gt;"",E105&lt;&gt;"",I105&lt;&gt;""),INDEX(Factors!$D$2:$FI$31,MATCH(INDEX(Factors!C:C,MATCH(E105,Factors!A:A,0)),Factors!$C$2:$C$31,0),MATCH(LEFT(D105)&amp;IF($A105&lt;30,30,(FLOOR($A105/5,1)*5)),Factors!$D$1:$FI$1,0))*I105,"")</f>
        <v/>
      </c>
      <c r="L105" s="19" t="str">
        <f>IF(AND(A105&lt;&gt;0,D105&lt;&gt;"",E105&lt;&gt;"",I105&lt;&gt;""),IF(INDEX(Factors!B:B,MATCH(E105,Factors!A:A,0))="Time",IFERROR(INT(INDEX('Scoring Coefficients'!$D$2:$D$36,MATCH(LEFT(D105)&amp;INDEX(Factors!C:C,MATCH(E105,Factors!A:A,0)),'Scoring Coefficients'!$A$2:$A$36,0))*((INDEX('Scoring Coefficients'!$E$2:$E$36,MATCH(LEFT(D105)&amp;INDEX(Factors!C:C,MATCH(E105,Factors!A:A,0)),'Scoring Coefficients'!$A$2:$A$36,0))-ROUNDUP($K105,2))^INDEX('Scoring Coefficients'!$F$2:$F$36,MATCH(LEFT(D105)&amp;INDEX(Factors!C:C,MATCH(E105,Factors!A:A,0)),'Scoring Coefficients'!$A$2:$A$36,0)))),0),IF(INDEX(Factors!B:B,MATCH(E105,Factors!A:A,0))="Jump",IFERROR(INT(INDEX('Scoring Coefficients'!$D$2:$D$36,MATCH(LEFT(D105)&amp;INDEX(Factors!C:C,MATCH(E105,Factors!A:A,0)),'Scoring Coefficients'!$A$2:$A$36,0))*((INT(ROUNDDOWN($K105,2)*100)-INDEX('Scoring Coefficients'!$E$2:$E$36,MATCH(LEFT(D105)&amp;INDEX(Factors!C:C,MATCH(E105,Factors!A:A,0)),'Scoring Coefficients'!$A$2:$A$36,0)))^INDEX('Scoring Coefficients'!$F$2:$F$36,MATCH(LEFT(D105)&amp;INDEX(Factors!C:C,MATCH(E105,Factors!A:A,0)),'Scoring Coefficients'!$A$2:$A$36,0)))),0),IFERROR(INT(INDEX('Scoring Coefficients'!$D$2:$D$36,MATCH(LEFT(D105)&amp;INDEX(Factors!C:C,MATCH(E105,Factors!A:A,0)),'Scoring Coefficients'!$A$2:$A$36,0))*((ROUNDDOWN($K105,2)-INDEX('Scoring Coefficients'!$E$2:$E$36,MATCH(LEFT(D105)&amp;INDEX(Factors!C:C,MATCH(E105,Factors!A:A,0)),'Scoring Coefficients'!$A$2:$A$36,0)))^INDEX('Scoring Coefficients'!$F$2:$F$36,MATCH(LEFT(D105)&amp;INDEX(Factors!C:C,MATCH(E105,Factors!A:A,0)),'Scoring Coefficients'!$A$2:$A$36,0)))),0))),"")</f>
        <v/>
      </c>
    </row>
    <row r="106" spans="1:12" x14ac:dyDescent="0.2">
      <c r="D106" s="17"/>
      <c r="E106" s="17"/>
      <c r="F106" s="7"/>
      <c r="G106" s="12" t="str">
        <f>IF(AND(A106&lt;&gt;0,D106&lt;&gt;"",E106&lt;&gt;"",I106&lt;&gt;""),IF(INDEX(Factors!B:B,MATCH(E106,Factors!A:A,0))="Time",INDEX(Standard!C:C,MATCH(LEFT(D106)&amp;INDEX(Factors!C:C,MATCH(E106,Factors!A:A,0)),Standard!A:A,0))/(I106*INDEX(Factors!$D$2:$FI$31,MATCH(INDEX(Factors!C:C,MATCH(E106,Factors!A:A,0)),Factors!$C$2:$C$31,0),MATCH(LEFT(D106)&amp;IF($A106&lt;30,30,FLOOR($A106,1)),Factors!$D$1:$FI$1,0))),(I106*INDEX(Factors!$D$2:$FI$31,MATCH(INDEX(Factors!C:C,MATCH(E106,Factors!A:A,0)),Factors!$C$2:$C$31,0),MATCH(LEFT(D106)&amp;IF($A106&lt;30,30,FLOOR($A106,1)),Factors!$D$1:$FI$1,0)))/INDEX(Standard!C:C,MATCH(LEFT(D106)&amp;INDEX(Factors!C:C,MATCH(E106,Factors!A:A,0)),Standard!A:A,0))),"")</f>
        <v/>
      </c>
      <c r="H106" s="12" t="str">
        <f>IF(AND(A106&lt;&gt;0,D106&lt;&gt;"",E106&lt;&gt;"",I106&lt;&gt;""),IF(INDEX(Factors!B:B,MATCH(E106,Factors!A:A,0))="Time",INDEX(Standard!C:C,MATCH(LEFT(D106)&amp;INDEX(Factors!C:C,MATCH(E106,Factors!A:A,0)),Standard!A:A,0))/(INDEX(Factors!$D$2:$FI$31,MATCH(INDEX(Factors!C:C,MATCH(E106,Factors!A:A,0)),Factors!$C$2:$C$31,0),MATCH(LEFT(D106)&amp;IF($A106&lt;30,30,(FLOOR($A106/5,1)*5)),Factors!$D$1:$FI$1,0))*I106),(INDEX(Factors!$D$2:$FI$31,MATCH(INDEX(Factors!C:C,MATCH(E106,Factors!A:A,0)),Factors!$C$2:$C$31,0),MATCH(LEFT(D106)&amp;IF($A106&lt;30,30,(FLOOR($A106/5,1)*5)),Factors!$D$1:$FI$1,0))*I106)/INDEX(Standard!C:C,MATCH(LEFT(D106)&amp;INDEX(Factors!C:C,MATCH(E106,Factors!A:A,0)),Standard!A:A,0))),"")</f>
        <v/>
      </c>
      <c r="I106" s="13" t="str">
        <f t="shared" si="2"/>
        <v/>
      </c>
      <c r="J106" s="14" t="str">
        <f>IF(AND(A106&lt;&gt;0,D106&lt;&gt;"",E106&lt;&gt;"",I106&lt;&gt;""),INDEX(Factors!$D$2:$FI$31,MATCH(INDEX(Factors!C:C,MATCH(E106,Factors!A:A,0)),Factors!$C$2:$C$31,0),MATCH(LEFT(D106)&amp;IF($A106&lt;30,30,FLOOR($A106,1)),Factors!$D$1:$FI$1,0))*I106,"")</f>
        <v/>
      </c>
      <c r="K106" s="14" t="str">
        <f>IF(AND(A106&lt;&gt;0,D106&lt;&gt;"",E106&lt;&gt;"",I106&lt;&gt;""),INDEX(Factors!$D$2:$FI$31,MATCH(INDEX(Factors!C:C,MATCH(E106,Factors!A:A,0)),Factors!$C$2:$C$31,0),MATCH(LEFT(D106)&amp;IF($A106&lt;30,30,(FLOOR($A106/5,1)*5)),Factors!$D$1:$FI$1,0))*I106,"")</f>
        <v/>
      </c>
      <c r="L106" s="19" t="str">
        <f>IF(AND(A106&lt;&gt;0,D106&lt;&gt;"",E106&lt;&gt;"",I106&lt;&gt;""),IF(INDEX(Factors!B:B,MATCH(E106,Factors!A:A,0))="Time",IFERROR(INT(INDEX('Scoring Coefficients'!$D$2:$D$36,MATCH(LEFT(D106)&amp;INDEX(Factors!C:C,MATCH(E106,Factors!A:A,0)),'Scoring Coefficients'!$A$2:$A$36,0))*((INDEX('Scoring Coefficients'!$E$2:$E$36,MATCH(LEFT(D106)&amp;INDEX(Factors!C:C,MATCH(E106,Factors!A:A,0)),'Scoring Coefficients'!$A$2:$A$36,0))-ROUNDUP($K106,2))^INDEX('Scoring Coefficients'!$F$2:$F$36,MATCH(LEFT(D106)&amp;INDEX(Factors!C:C,MATCH(E106,Factors!A:A,0)),'Scoring Coefficients'!$A$2:$A$36,0)))),0),IF(INDEX(Factors!B:B,MATCH(E106,Factors!A:A,0))="Jump",IFERROR(INT(INDEX('Scoring Coefficients'!$D$2:$D$36,MATCH(LEFT(D106)&amp;INDEX(Factors!C:C,MATCH(E106,Factors!A:A,0)),'Scoring Coefficients'!$A$2:$A$36,0))*((INT(ROUNDDOWN($K106,2)*100)-INDEX('Scoring Coefficients'!$E$2:$E$36,MATCH(LEFT(D106)&amp;INDEX(Factors!C:C,MATCH(E106,Factors!A:A,0)),'Scoring Coefficients'!$A$2:$A$36,0)))^INDEX('Scoring Coefficients'!$F$2:$F$36,MATCH(LEFT(D106)&amp;INDEX(Factors!C:C,MATCH(E106,Factors!A:A,0)),'Scoring Coefficients'!$A$2:$A$36,0)))),0),IFERROR(INT(INDEX('Scoring Coefficients'!$D$2:$D$36,MATCH(LEFT(D106)&amp;INDEX(Factors!C:C,MATCH(E106,Factors!A:A,0)),'Scoring Coefficients'!$A$2:$A$36,0))*((ROUNDDOWN($K106,2)-INDEX('Scoring Coefficients'!$E$2:$E$36,MATCH(LEFT(D106)&amp;INDEX(Factors!C:C,MATCH(E106,Factors!A:A,0)),'Scoring Coefficients'!$A$2:$A$36,0)))^INDEX('Scoring Coefficients'!$F$2:$F$36,MATCH(LEFT(D106)&amp;INDEX(Factors!C:C,MATCH(E106,Factors!A:A,0)),'Scoring Coefficients'!$A$2:$A$36,0)))),0))),"")</f>
        <v/>
      </c>
    </row>
  </sheetData>
  <sheetProtection algorithmName="SHA-512" hashValue="bwz84vBwjPf4ocyFrb07SFwGyfhJf7inY/e+kcqNuW++HU+QFSR3Us3Ey+fNudwA9y53A/6LEP/uAT7SG4jaXA==" saltValue="cZV71hVQ4tZMtGiGm/Fqug==" spinCount="100000" sheet="1" objects="1" scenarios="1"/>
  <mergeCells count="9">
    <mergeCell ref="A4:B4"/>
    <mergeCell ref="C4:L4"/>
    <mergeCell ref="A5:B5"/>
    <mergeCell ref="C5:L5"/>
    <mergeCell ref="A1:L1"/>
    <mergeCell ref="A2:B2"/>
    <mergeCell ref="C2:L2"/>
    <mergeCell ref="A3:B3"/>
    <mergeCell ref="C3:L3"/>
  </mergeCells>
  <printOptions horizontalCentered="1" gridLines="1" gridLinesSet="0"/>
  <pageMargins left="0.25" right="0.25" top="0.5" bottom="0.5" header="0.5" footer="0.5"/>
  <pageSetup scale="97" fitToHeight="3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Pulldowns!$A$1:$A$2</xm:f>
          </x14:formula1>
          <xm:sqref>D7:D106</xm:sqref>
        </x14:dataValidation>
        <x14:dataValidation type="list" allowBlank="1" showInputMessage="1" showErrorMessage="1">
          <x14:formula1>
            <xm:f>Factors!$A$2:$A$31</xm:f>
          </x14:formula1>
          <xm:sqref>E7:E106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FI3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6" sqref="A16"/>
    </sheetView>
  </sheetViews>
  <sheetFormatPr baseColWidth="10" defaultColWidth="9.140625" defaultRowHeight="12.75" zeroHeight="1" x14ac:dyDescent="0.2"/>
  <cols>
    <col min="1" max="1" width="14.28515625" style="6" bestFit="1" customWidth="1"/>
    <col min="2" max="2" width="14.28515625" style="6" customWidth="1"/>
    <col min="3" max="3" width="14.28515625" style="6" bestFit="1" customWidth="1"/>
    <col min="4" max="16384" width="9.140625" style="6"/>
  </cols>
  <sheetData>
    <row r="1" spans="1:165" ht="25.15" customHeight="1" x14ac:dyDescent="0.2">
      <c r="A1" s="15" t="s">
        <v>3</v>
      </c>
      <c r="B1" s="15" t="s">
        <v>67</v>
      </c>
      <c r="C1" s="15" t="s">
        <v>3</v>
      </c>
      <c r="D1" s="15" t="s">
        <v>30</v>
      </c>
      <c r="E1" s="15" t="s">
        <v>68</v>
      </c>
      <c r="F1" s="15" t="s">
        <v>69</v>
      </c>
      <c r="G1" s="15" t="s">
        <v>70</v>
      </c>
      <c r="H1" s="15" t="s">
        <v>71</v>
      </c>
      <c r="I1" s="15" t="s">
        <v>31</v>
      </c>
      <c r="J1" s="15" t="s">
        <v>72</v>
      </c>
      <c r="K1" s="15" t="s">
        <v>73</v>
      </c>
      <c r="L1" s="15" t="s">
        <v>74</v>
      </c>
      <c r="M1" s="15" t="s">
        <v>75</v>
      </c>
      <c r="N1" s="15" t="s">
        <v>32</v>
      </c>
      <c r="O1" s="15" t="s">
        <v>76</v>
      </c>
      <c r="P1" s="15" t="s">
        <v>77</v>
      </c>
      <c r="Q1" s="15" t="s">
        <v>78</v>
      </c>
      <c r="R1" s="15" t="s">
        <v>79</v>
      </c>
      <c r="S1" s="15" t="s">
        <v>33</v>
      </c>
      <c r="T1" s="15" t="s">
        <v>80</v>
      </c>
      <c r="U1" s="15" t="s">
        <v>81</v>
      </c>
      <c r="V1" s="15" t="s">
        <v>82</v>
      </c>
      <c r="W1" s="15" t="s">
        <v>83</v>
      </c>
      <c r="X1" s="15" t="s">
        <v>34</v>
      </c>
      <c r="Y1" s="15" t="s">
        <v>84</v>
      </c>
      <c r="Z1" s="15" t="s">
        <v>85</v>
      </c>
      <c r="AA1" s="15" t="s">
        <v>86</v>
      </c>
      <c r="AB1" s="15" t="s">
        <v>87</v>
      </c>
      <c r="AC1" s="15" t="s">
        <v>35</v>
      </c>
      <c r="AD1" s="15" t="s">
        <v>88</v>
      </c>
      <c r="AE1" s="15" t="s">
        <v>89</v>
      </c>
      <c r="AF1" s="15" t="s">
        <v>90</v>
      </c>
      <c r="AG1" s="15" t="s">
        <v>91</v>
      </c>
      <c r="AH1" s="15" t="s">
        <v>36</v>
      </c>
      <c r="AI1" s="15" t="s">
        <v>92</v>
      </c>
      <c r="AJ1" s="15" t="s">
        <v>93</v>
      </c>
      <c r="AK1" s="15" t="s">
        <v>94</v>
      </c>
      <c r="AL1" s="15" t="s">
        <v>95</v>
      </c>
      <c r="AM1" s="15" t="s">
        <v>37</v>
      </c>
      <c r="AN1" s="15" t="s">
        <v>96</v>
      </c>
      <c r="AO1" s="15" t="s">
        <v>97</v>
      </c>
      <c r="AP1" s="15" t="s">
        <v>98</v>
      </c>
      <c r="AQ1" s="15" t="s">
        <v>99</v>
      </c>
      <c r="AR1" s="15" t="s">
        <v>38</v>
      </c>
      <c r="AS1" s="15" t="s">
        <v>100</v>
      </c>
      <c r="AT1" s="15" t="s">
        <v>101</v>
      </c>
      <c r="AU1" s="15" t="s">
        <v>102</v>
      </c>
      <c r="AV1" s="15" t="s">
        <v>103</v>
      </c>
      <c r="AW1" s="15" t="s">
        <v>39</v>
      </c>
      <c r="AX1" s="15" t="s">
        <v>104</v>
      </c>
      <c r="AY1" s="15" t="s">
        <v>105</v>
      </c>
      <c r="AZ1" s="15" t="s">
        <v>106</v>
      </c>
      <c r="BA1" s="15" t="s">
        <v>107</v>
      </c>
      <c r="BB1" s="15" t="s">
        <v>40</v>
      </c>
      <c r="BC1" s="15" t="s">
        <v>108</v>
      </c>
      <c r="BD1" s="15" t="s">
        <v>109</v>
      </c>
      <c r="BE1" s="15" t="s">
        <v>110</v>
      </c>
      <c r="BF1" s="15" t="s">
        <v>111</v>
      </c>
      <c r="BG1" s="15" t="s">
        <v>41</v>
      </c>
      <c r="BH1" s="15" t="s">
        <v>112</v>
      </c>
      <c r="BI1" s="15" t="s">
        <v>113</v>
      </c>
      <c r="BJ1" s="15" t="s">
        <v>114</v>
      </c>
      <c r="BK1" s="15" t="s">
        <v>115</v>
      </c>
      <c r="BL1" s="15" t="s">
        <v>42</v>
      </c>
      <c r="BM1" s="15" t="s">
        <v>116</v>
      </c>
      <c r="BN1" s="15" t="s">
        <v>117</v>
      </c>
      <c r="BO1" s="15" t="s">
        <v>118</v>
      </c>
      <c r="BP1" s="15" t="s">
        <v>119</v>
      </c>
      <c r="BQ1" s="15" t="s">
        <v>43</v>
      </c>
      <c r="BR1" s="15" t="s">
        <v>120</v>
      </c>
      <c r="BS1" s="15" t="s">
        <v>121</v>
      </c>
      <c r="BT1" s="15" t="s">
        <v>122</v>
      </c>
      <c r="BU1" s="15" t="s">
        <v>123</v>
      </c>
      <c r="BV1" s="15" t="s">
        <v>44</v>
      </c>
      <c r="BW1" s="15" t="s">
        <v>124</v>
      </c>
      <c r="BX1" s="15" t="s">
        <v>125</v>
      </c>
      <c r="BY1" s="15" t="s">
        <v>126</v>
      </c>
      <c r="BZ1" s="15" t="s">
        <v>127</v>
      </c>
      <c r="CA1" s="15" t="s">
        <v>128</v>
      </c>
      <c r="CB1" s="15" t="s">
        <v>129</v>
      </c>
      <c r="CC1" s="15" t="s">
        <v>130</v>
      </c>
      <c r="CD1" s="15" t="s">
        <v>131</v>
      </c>
      <c r="CE1" s="15" t="s">
        <v>132</v>
      </c>
      <c r="CF1" s="15" t="s">
        <v>133</v>
      </c>
      <c r="CG1" s="15" t="s">
        <v>45</v>
      </c>
      <c r="CH1" s="15" t="s">
        <v>134</v>
      </c>
      <c r="CI1" s="15" t="s">
        <v>135</v>
      </c>
      <c r="CJ1" s="15" t="s">
        <v>136</v>
      </c>
      <c r="CK1" s="15" t="s">
        <v>137</v>
      </c>
      <c r="CL1" s="15" t="s">
        <v>46</v>
      </c>
      <c r="CM1" s="15" t="s">
        <v>138</v>
      </c>
      <c r="CN1" s="15" t="s">
        <v>139</v>
      </c>
      <c r="CO1" s="15" t="s">
        <v>140</v>
      </c>
      <c r="CP1" s="15" t="s">
        <v>141</v>
      </c>
      <c r="CQ1" s="15" t="s">
        <v>47</v>
      </c>
      <c r="CR1" s="15" t="s">
        <v>142</v>
      </c>
      <c r="CS1" s="15" t="s">
        <v>143</v>
      </c>
      <c r="CT1" s="15" t="s">
        <v>144</v>
      </c>
      <c r="CU1" s="15" t="s">
        <v>145</v>
      </c>
      <c r="CV1" s="15" t="s">
        <v>48</v>
      </c>
      <c r="CW1" s="15" t="s">
        <v>146</v>
      </c>
      <c r="CX1" s="15" t="s">
        <v>147</v>
      </c>
      <c r="CY1" s="15" t="s">
        <v>148</v>
      </c>
      <c r="CZ1" s="15" t="s">
        <v>149</v>
      </c>
      <c r="DA1" s="15" t="s">
        <v>49</v>
      </c>
      <c r="DB1" s="15" t="s">
        <v>150</v>
      </c>
      <c r="DC1" s="15" t="s">
        <v>151</v>
      </c>
      <c r="DD1" s="15" t="s">
        <v>152</v>
      </c>
      <c r="DE1" s="15" t="s">
        <v>153</v>
      </c>
      <c r="DF1" s="15" t="s">
        <v>50</v>
      </c>
      <c r="DG1" s="15" t="s">
        <v>154</v>
      </c>
      <c r="DH1" s="15" t="s">
        <v>155</v>
      </c>
      <c r="DI1" s="15" t="s">
        <v>156</v>
      </c>
      <c r="DJ1" s="15" t="s">
        <v>157</v>
      </c>
      <c r="DK1" s="15" t="s">
        <v>51</v>
      </c>
      <c r="DL1" s="15" t="s">
        <v>158</v>
      </c>
      <c r="DM1" s="15" t="s">
        <v>159</v>
      </c>
      <c r="DN1" s="15" t="s">
        <v>160</v>
      </c>
      <c r="DO1" s="15" t="s">
        <v>161</v>
      </c>
      <c r="DP1" s="15" t="s">
        <v>52</v>
      </c>
      <c r="DQ1" s="15" t="s">
        <v>162</v>
      </c>
      <c r="DR1" s="15" t="s">
        <v>163</v>
      </c>
      <c r="DS1" s="15" t="s">
        <v>164</v>
      </c>
      <c r="DT1" s="15" t="s">
        <v>165</v>
      </c>
      <c r="DU1" s="15" t="s">
        <v>53</v>
      </c>
      <c r="DV1" s="15" t="s">
        <v>166</v>
      </c>
      <c r="DW1" s="15" t="s">
        <v>167</v>
      </c>
      <c r="DX1" s="15" t="s">
        <v>168</v>
      </c>
      <c r="DY1" s="15" t="s">
        <v>169</v>
      </c>
      <c r="DZ1" s="15" t="s">
        <v>54</v>
      </c>
      <c r="EA1" s="15" t="s">
        <v>170</v>
      </c>
      <c r="EB1" s="15" t="s">
        <v>171</v>
      </c>
      <c r="EC1" s="15" t="s">
        <v>172</v>
      </c>
      <c r="ED1" s="15" t="s">
        <v>173</v>
      </c>
      <c r="EE1" s="15" t="s">
        <v>55</v>
      </c>
      <c r="EF1" s="15" t="s">
        <v>174</v>
      </c>
      <c r="EG1" s="15" t="s">
        <v>175</v>
      </c>
      <c r="EH1" s="15" t="s">
        <v>176</v>
      </c>
      <c r="EI1" s="15" t="s">
        <v>177</v>
      </c>
      <c r="EJ1" s="15" t="s">
        <v>56</v>
      </c>
      <c r="EK1" s="15" t="s">
        <v>178</v>
      </c>
      <c r="EL1" s="15" t="s">
        <v>179</v>
      </c>
      <c r="EM1" s="15" t="s">
        <v>180</v>
      </c>
      <c r="EN1" s="15" t="s">
        <v>181</v>
      </c>
      <c r="EO1" s="15" t="s">
        <v>57</v>
      </c>
      <c r="EP1" s="15" t="s">
        <v>182</v>
      </c>
      <c r="EQ1" s="15" t="s">
        <v>183</v>
      </c>
      <c r="ER1" s="15" t="s">
        <v>184</v>
      </c>
      <c r="ES1" s="15" t="s">
        <v>185</v>
      </c>
      <c r="ET1" s="15" t="s">
        <v>58</v>
      </c>
      <c r="EU1" s="15" t="s">
        <v>186</v>
      </c>
      <c r="EV1" s="15" t="s">
        <v>187</v>
      </c>
      <c r="EW1" s="15" t="s">
        <v>188</v>
      </c>
      <c r="EX1" s="15" t="s">
        <v>189</v>
      </c>
      <c r="EY1" s="15" t="s">
        <v>59</v>
      </c>
      <c r="EZ1" s="15" t="s">
        <v>190</v>
      </c>
      <c r="FA1" s="15" t="s">
        <v>191</v>
      </c>
      <c r="FB1" s="15" t="s">
        <v>192</v>
      </c>
      <c r="FC1" s="15" t="s">
        <v>193</v>
      </c>
      <c r="FD1" s="15" t="s">
        <v>194</v>
      </c>
      <c r="FE1" s="15" t="s">
        <v>195</v>
      </c>
      <c r="FF1" s="15" t="s">
        <v>196</v>
      </c>
      <c r="FG1" s="15" t="s">
        <v>197</v>
      </c>
      <c r="FH1" s="15" t="s">
        <v>198</v>
      </c>
      <c r="FI1" s="15" t="s">
        <v>199</v>
      </c>
    </row>
    <row r="2" spans="1:165" x14ac:dyDescent="0.2">
      <c r="A2" s="6" t="s">
        <v>60</v>
      </c>
      <c r="B2" s="6" t="s">
        <v>200</v>
      </c>
      <c r="C2" s="6" t="s">
        <v>60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0.99909999999999999</v>
      </c>
      <c r="J2" s="3">
        <v>0.99460000000000004</v>
      </c>
      <c r="K2" s="3">
        <v>0.99009999999999998</v>
      </c>
      <c r="L2" s="3">
        <v>0.98550000000000004</v>
      </c>
      <c r="M2" s="3">
        <v>0.98089999999999999</v>
      </c>
      <c r="N2" s="3">
        <v>0.97629999999999995</v>
      </c>
      <c r="O2" s="3">
        <v>0.97160000000000002</v>
      </c>
      <c r="P2" s="3">
        <v>0.96689999999999998</v>
      </c>
      <c r="Q2" s="3">
        <v>0.96220000000000006</v>
      </c>
      <c r="R2" s="3">
        <v>0.95740000000000003</v>
      </c>
      <c r="S2" s="3">
        <v>0.9526</v>
      </c>
      <c r="T2" s="3">
        <v>0.94779999999999998</v>
      </c>
      <c r="U2" s="3">
        <v>0.94289999999999996</v>
      </c>
      <c r="V2" s="3">
        <v>0.93799999999999994</v>
      </c>
      <c r="W2" s="3">
        <v>0.93310000000000004</v>
      </c>
      <c r="X2" s="3">
        <v>0.92810000000000004</v>
      </c>
      <c r="Y2" s="3">
        <v>0.92320000000000002</v>
      </c>
      <c r="Z2" s="3">
        <v>0.91810000000000003</v>
      </c>
      <c r="AA2" s="3">
        <v>0.91310000000000002</v>
      </c>
      <c r="AB2" s="3">
        <v>0.90800000000000003</v>
      </c>
      <c r="AC2" s="3">
        <v>0.90290000000000004</v>
      </c>
      <c r="AD2" s="3">
        <v>0.89780000000000004</v>
      </c>
      <c r="AE2" s="3">
        <v>0.89259999999999995</v>
      </c>
      <c r="AF2" s="3">
        <v>0.88739999999999997</v>
      </c>
      <c r="AG2" s="3">
        <v>0.88219999999999998</v>
      </c>
      <c r="AH2" s="3">
        <v>0.87690000000000001</v>
      </c>
      <c r="AI2" s="3">
        <v>0.87160000000000004</v>
      </c>
      <c r="AJ2" s="3">
        <v>0.86629999999999996</v>
      </c>
      <c r="AK2" s="3">
        <v>0.86099999999999999</v>
      </c>
      <c r="AL2" s="3">
        <v>0.85560000000000003</v>
      </c>
      <c r="AM2" s="3">
        <v>0.85019999999999996</v>
      </c>
      <c r="AN2" s="3">
        <v>0.8448</v>
      </c>
      <c r="AO2" s="3">
        <v>0.83930000000000005</v>
      </c>
      <c r="AP2" s="3">
        <v>0.83379999999999999</v>
      </c>
      <c r="AQ2" s="3">
        <v>0.82830000000000004</v>
      </c>
      <c r="AR2" s="3">
        <v>0.82279999999999998</v>
      </c>
      <c r="AS2" s="3">
        <v>0.81720000000000004</v>
      </c>
      <c r="AT2" s="3">
        <v>0.81159999999999999</v>
      </c>
      <c r="AU2" s="3">
        <v>0.80600000000000005</v>
      </c>
      <c r="AV2" s="3">
        <v>0.80030000000000001</v>
      </c>
      <c r="AW2" s="3">
        <v>0.79459999999999997</v>
      </c>
      <c r="AX2" s="3">
        <v>0.78890000000000005</v>
      </c>
      <c r="AY2" s="3">
        <v>0.78320000000000001</v>
      </c>
      <c r="AZ2" s="3">
        <v>0.77739999999999998</v>
      </c>
      <c r="BA2" s="3">
        <v>0.77159999999999995</v>
      </c>
      <c r="BB2" s="3">
        <v>0.76580000000000004</v>
      </c>
      <c r="BC2" s="3">
        <v>0.75929999999999997</v>
      </c>
      <c r="BD2" s="3">
        <v>0.75209999999999999</v>
      </c>
      <c r="BE2" s="3">
        <v>0.74419999999999997</v>
      </c>
      <c r="BF2" s="3">
        <v>0.73570000000000002</v>
      </c>
      <c r="BG2" s="3">
        <v>0.72640000000000005</v>
      </c>
      <c r="BH2" s="3">
        <v>0.71640000000000004</v>
      </c>
      <c r="BI2" s="3">
        <v>0.70579999999999998</v>
      </c>
      <c r="BJ2" s="3">
        <v>0.69440000000000002</v>
      </c>
      <c r="BK2" s="3">
        <v>0.68240000000000001</v>
      </c>
      <c r="BL2" s="3">
        <v>0.66959999999999997</v>
      </c>
      <c r="BM2" s="3">
        <v>0.65620000000000001</v>
      </c>
      <c r="BN2" s="3">
        <v>0.6421</v>
      </c>
      <c r="BO2" s="3">
        <v>0.62729999999999997</v>
      </c>
      <c r="BP2" s="3">
        <v>0.61180000000000001</v>
      </c>
      <c r="BQ2" s="3">
        <v>0.59560000000000002</v>
      </c>
      <c r="BR2" s="3">
        <v>0.57869999999999999</v>
      </c>
      <c r="BS2" s="3">
        <v>0.56120000000000003</v>
      </c>
      <c r="BT2" s="3">
        <v>0.54290000000000005</v>
      </c>
      <c r="BU2" s="3">
        <v>0.52390000000000003</v>
      </c>
      <c r="BV2" s="3">
        <v>0.50429999999999997</v>
      </c>
      <c r="BW2" s="3">
        <v>0.48399999999999999</v>
      </c>
      <c r="BX2" s="3">
        <v>0.46300000000000002</v>
      </c>
      <c r="BY2" s="3">
        <v>0.44119999999999998</v>
      </c>
      <c r="BZ2" s="3">
        <v>0.41889999999999999</v>
      </c>
      <c r="CA2" s="3">
        <v>0.39579999999999999</v>
      </c>
      <c r="CB2" s="3">
        <v>0.372</v>
      </c>
      <c r="CC2" s="3">
        <v>0.34749999999999998</v>
      </c>
      <c r="CD2" s="3">
        <v>0.32240000000000002</v>
      </c>
      <c r="CE2" s="3">
        <v>0.29649999999999999</v>
      </c>
      <c r="CF2" s="3">
        <v>0.27</v>
      </c>
      <c r="CG2" s="3">
        <v>1</v>
      </c>
      <c r="CH2" s="3">
        <v>1</v>
      </c>
      <c r="CI2" s="3">
        <v>1</v>
      </c>
      <c r="CJ2" s="3">
        <v>1</v>
      </c>
      <c r="CK2" s="3">
        <v>1</v>
      </c>
      <c r="CL2" s="3">
        <v>1</v>
      </c>
      <c r="CM2" s="3">
        <v>1</v>
      </c>
      <c r="CN2" s="3">
        <v>1</v>
      </c>
      <c r="CO2" s="3">
        <v>1</v>
      </c>
      <c r="CP2" s="3">
        <v>1</v>
      </c>
      <c r="CQ2" s="3">
        <v>0.99850000000000005</v>
      </c>
      <c r="CR2" s="3">
        <v>0.9909</v>
      </c>
      <c r="CS2" s="3">
        <v>0.98340000000000005</v>
      </c>
      <c r="CT2" s="3">
        <v>0.97599999999999998</v>
      </c>
      <c r="CU2" s="3">
        <v>0.96860000000000002</v>
      </c>
      <c r="CV2" s="3">
        <v>0.96130000000000004</v>
      </c>
      <c r="CW2" s="3">
        <v>0.95409999999999995</v>
      </c>
      <c r="CX2" s="3">
        <v>0.94689999999999996</v>
      </c>
      <c r="CY2" s="3">
        <v>0.93979999999999997</v>
      </c>
      <c r="CZ2" s="3">
        <v>0.93279999999999996</v>
      </c>
      <c r="DA2" s="3">
        <v>0.92589999999999995</v>
      </c>
      <c r="DB2" s="3">
        <v>0.91900000000000004</v>
      </c>
      <c r="DC2" s="3">
        <v>0.91220000000000001</v>
      </c>
      <c r="DD2" s="3">
        <v>0.90549999999999997</v>
      </c>
      <c r="DE2" s="3">
        <v>0.89880000000000004</v>
      </c>
      <c r="DF2" s="3">
        <v>0.89219999999999999</v>
      </c>
      <c r="DG2" s="3">
        <v>0.88570000000000004</v>
      </c>
      <c r="DH2" s="3">
        <v>0.87929999999999997</v>
      </c>
      <c r="DI2" s="3">
        <v>0.87290000000000001</v>
      </c>
      <c r="DJ2" s="3">
        <v>0.86660000000000004</v>
      </c>
      <c r="DK2" s="3">
        <v>0.86029999999999995</v>
      </c>
      <c r="DL2" s="3">
        <v>0.85409999999999997</v>
      </c>
      <c r="DM2" s="3">
        <v>0.84799999999999998</v>
      </c>
      <c r="DN2" s="3">
        <v>0.84199999999999997</v>
      </c>
      <c r="DO2" s="3">
        <v>0.83599999999999997</v>
      </c>
      <c r="DP2" s="3">
        <v>0.83</v>
      </c>
      <c r="DQ2" s="3">
        <v>0.82420000000000004</v>
      </c>
      <c r="DR2" s="3">
        <v>0.81840000000000002</v>
      </c>
      <c r="DS2" s="3">
        <v>0.81269999999999998</v>
      </c>
      <c r="DT2" s="3">
        <v>0.80700000000000005</v>
      </c>
      <c r="DU2" s="3">
        <v>0.8014</v>
      </c>
      <c r="DV2" s="3">
        <v>0.79579999999999995</v>
      </c>
      <c r="DW2" s="3">
        <v>0.7903</v>
      </c>
      <c r="DX2" s="3">
        <v>0.78490000000000004</v>
      </c>
      <c r="DY2" s="3">
        <v>0.77959999999999996</v>
      </c>
      <c r="DZ2" s="3">
        <v>0.77429999999999999</v>
      </c>
      <c r="EA2" s="3">
        <v>0.76900000000000002</v>
      </c>
      <c r="EB2" s="3">
        <v>0.76319999999999999</v>
      </c>
      <c r="EC2" s="3">
        <v>0.75690000000000002</v>
      </c>
      <c r="ED2" s="3">
        <v>0.75009999999999999</v>
      </c>
      <c r="EE2" s="3">
        <v>0.74270000000000003</v>
      </c>
      <c r="EF2" s="3">
        <v>0.73480000000000001</v>
      </c>
      <c r="EG2" s="3">
        <v>0.72629999999999995</v>
      </c>
      <c r="EH2" s="3">
        <v>0.71730000000000005</v>
      </c>
      <c r="EI2" s="3">
        <v>0.70779999999999998</v>
      </c>
      <c r="EJ2" s="3">
        <v>0.69769999999999999</v>
      </c>
      <c r="EK2" s="3">
        <v>0.68710000000000004</v>
      </c>
      <c r="EL2" s="3">
        <v>0.67589999999999995</v>
      </c>
      <c r="EM2" s="3">
        <v>0.6643</v>
      </c>
      <c r="EN2" s="3">
        <v>0.65200000000000002</v>
      </c>
      <c r="EO2" s="3">
        <v>0.63929999999999998</v>
      </c>
      <c r="EP2" s="3">
        <v>0.626</v>
      </c>
      <c r="EQ2" s="3">
        <v>0.61209999999999998</v>
      </c>
      <c r="ER2" s="3">
        <v>0.59770000000000001</v>
      </c>
      <c r="ES2" s="3">
        <v>0.58279999999999998</v>
      </c>
      <c r="ET2" s="3">
        <v>0.56730000000000003</v>
      </c>
      <c r="EU2" s="3">
        <v>0.55130000000000001</v>
      </c>
      <c r="EV2" s="3">
        <v>0.53480000000000005</v>
      </c>
      <c r="EW2" s="3">
        <v>0.51770000000000005</v>
      </c>
      <c r="EX2" s="3">
        <v>0.5</v>
      </c>
      <c r="EY2" s="3">
        <v>0.48180000000000001</v>
      </c>
      <c r="EZ2" s="3">
        <v>0.46310000000000001</v>
      </c>
      <c r="FA2" s="3">
        <v>0.44379999999999997</v>
      </c>
      <c r="FB2" s="3">
        <v>0.42399999999999999</v>
      </c>
      <c r="FC2" s="3">
        <v>0.40360000000000001</v>
      </c>
      <c r="FD2" s="3">
        <v>0.38269999999999998</v>
      </c>
      <c r="FE2" s="3">
        <v>0.36130000000000001</v>
      </c>
      <c r="FF2" s="3">
        <v>0.33929999999999999</v>
      </c>
      <c r="FG2" s="3">
        <v>0.31669999999999998</v>
      </c>
      <c r="FH2" s="3">
        <v>0.29360000000000003</v>
      </c>
      <c r="FI2" s="3">
        <v>0.27</v>
      </c>
    </row>
    <row r="3" spans="1:165" x14ac:dyDescent="0.2">
      <c r="A3" s="6" t="s">
        <v>26</v>
      </c>
      <c r="B3" s="6" t="s">
        <v>200</v>
      </c>
      <c r="C3" s="6" t="s">
        <v>26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0.99990000000000001</v>
      </c>
      <c r="J3" s="3">
        <v>0.99319999999999997</v>
      </c>
      <c r="K3" s="3">
        <v>0.98660000000000003</v>
      </c>
      <c r="L3" s="3">
        <v>0.97989999999999999</v>
      </c>
      <c r="M3" s="3">
        <v>0.97330000000000005</v>
      </c>
      <c r="N3" s="3">
        <v>0.96679999999999999</v>
      </c>
      <c r="O3" s="3">
        <v>0.96020000000000005</v>
      </c>
      <c r="P3" s="3">
        <v>0.95369999999999999</v>
      </c>
      <c r="Q3" s="3">
        <v>0.94730000000000003</v>
      </c>
      <c r="R3" s="3">
        <v>0.94089999999999996</v>
      </c>
      <c r="S3" s="3">
        <v>0.9345</v>
      </c>
      <c r="T3" s="3">
        <v>0.92810000000000004</v>
      </c>
      <c r="U3" s="3">
        <v>0.92179999999999995</v>
      </c>
      <c r="V3" s="3">
        <v>0.91549999999999998</v>
      </c>
      <c r="W3" s="3">
        <v>0.9093</v>
      </c>
      <c r="X3" s="3">
        <v>0.90310000000000001</v>
      </c>
      <c r="Y3" s="3">
        <v>0.89690000000000003</v>
      </c>
      <c r="Z3" s="3">
        <v>0.89080000000000004</v>
      </c>
      <c r="AA3" s="3">
        <v>0.88470000000000004</v>
      </c>
      <c r="AB3" s="3">
        <v>0.87860000000000005</v>
      </c>
      <c r="AC3" s="3">
        <v>0.87260000000000004</v>
      </c>
      <c r="AD3" s="3">
        <v>0.86660000000000004</v>
      </c>
      <c r="AE3" s="3">
        <v>0.86060000000000003</v>
      </c>
      <c r="AF3" s="3">
        <v>0.85460000000000003</v>
      </c>
      <c r="AG3" s="3">
        <v>0.84870000000000001</v>
      </c>
      <c r="AH3" s="3">
        <v>0.84289999999999998</v>
      </c>
      <c r="AI3" s="3">
        <v>0.83699999999999997</v>
      </c>
      <c r="AJ3" s="3">
        <v>0.83120000000000005</v>
      </c>
      <c r="AK3" s="3">
        <v>0.82540000000000002</v>
      </c>
      <c r="AL3" s="3">
        <v>0.81969999999999998</v>
      </c>
      <c r="AM3" s="3">
        <v>0.81389999999999996</v>
      </c>
      <c r="AN3" s="3">
        <v>0.80830000000000002</v>
      </c>
      <c r="AO3" s="3">
        <v>0.80259999999999998</v>
      </c>
      <c r="AP3" s="3">
        <v>0.79700000000000004</v>
      </c>
      <c r="AQ3" s="3">
        <v>0.79139999999999999</v>
      </c>
      <c r="AR3" s="3">
        <v>0.78580000000000005</v>
      </c>
      <c r="AS3" s="3">
        <v>0.78029999999999999</v>
      </c>
      <c r="AT3" s="3">
        <v>0.77480000000000004</v>
      </c>
      <c r="AU3" s="3">
        <v>0.76929999999999998</v>
      </c>
      <c r="AV3" s="3">
        <v>0.76380000000000003</v>
      </c>
      <c r="AW3" s="3">
        <v>0.75839999999999996</v>
      </c>
      <c r="AX3" s="3">
        <v>0.753</v>
      </c>
      <c r="AY3" s="3">
        <v>0.74770000000000003</v>
      </c>
      <c r="AZ3" s="3">
        <v>0.74229999999999996</v>
      </c>
      <c r="BA3" s="3">
        <v>0.73699999999999999</v>
      </c>
      <c r="BB3" s="3">
        <v>0.73170000000000002</v>
      </c>
      <c r="BC3" s="3">
        <v>0.72570000000000001</v>
      </c>
      <c r="BD3" s="3">
        <v>0.71899999999999997</v>
      </c>
      <c r="BE3" s="3">
        <v>0.71160000000000001</v>
      </c>
      <c r="BF3" s="3">
        <v>0.70350000000000001</v>
      </c>
      <c r="BG3" s="3">
        <v>0.6946</v>
      </c>
      <c r="BH3" s="3">
        <v>0.68500000000000005</v>
      </c>
      <c r="BI3" s="3">
        <v>0.67469999999999997</v>
      </c>
      <c r="BJ3" s="3">
        <v>0.66369999999999996</v>
      </c>
      <c r="BK3" s="3">
        <v>0.65200000000000002</v>
      </c>
      <c r="BL3" s="3">
        <v>0.63959999999999995</v>
      </c>
      <c r="BM3" s="3">
        <v>0.62639999999999996</v>
      </c>
      <c r="BN3" s="3">
        <v>0.61250000000000004</v>
      </c>
      <c r="BO3" s="3">
        <v>0.59799999999999998</v>
      </c>
      <c r="BP3" s="3">
        <v>0.5827</v>
      </c>
      <c r="BQ3" s="3">
        <v>0.56659999999999999</v>
      </c>
      <c r="BR3" s="3">
        <v>0.54990000000000006</v>
      </c>
      <c r="BS3" s="3">
        <v>0.53239999999999998</v>
      </c>
      <c r="BT3" s="3">
        <v>0.51419999999999999</v>
      </c>
      <c r="BU3" s="3">
        <v>0.49530000000000002</v>
      </c>
      <c r="BV3" s="3">
        <v>0.47570000000000001</v>
      </c>
      <c r="BW3" s="3">
        <v>0.45540000000000003</v>
      </c>
      <c r="BX3" s="3">
        <v>0.43430000000000002</v>
      </c>
      <c r="BY3" s="3">
        <v>0.41260000000000002</v>
      </c>
      <c r="BZ3" s="3">
        <v>0.3901</v>
      </c>
      <c r="CA3" s="3">
        <v>0.3669</v>
      </c>
      <c r="CB3" s="3">
        <v>0.34289999999999998</v>
      </c>
      <c r="CC3" s="3">
        <v>0.31830000000000003</v>
      </c>
      <c r="CD3" s="3">
        <v>0.29289999999999999</v>
      </c>
      <c r="CE3" s="3">
        <v>0.26679999999999998</v>
      </c>
      <c r="CF3" s="3">
        <v>0.24</v>
      </c>
      <c r="CG3" s="3">
        <v>1</v>
      </c>
      <c r="CH3" s="3">
        <v>1</v>
      </c>
      <c r="CI3" s="3">
        <v>1</v>
      </c>
      <c r="CJ3" s="3">
        <v>1</v>
      </c>
      <c r="CK3" s="3">
        <v>1</v>
      </c>
      <c r="CL3" s="3">
        <v>1</v>
      </c>
      <c r="CM3" s="3">
        <v>1</v>
      </c>
      <c r="CN3" s="3">
        <v>1</v>
      </c>
      <c r="CO3" s="3">
        <v>0.996</v>
      </c>
      <c r="CP3" s="3">
        <v>0.98850000000000005</v>
      </c>
      <c r="CQ3" s="3">
        <v>0.98099999999999998</v>
      </c>
      <c r="CR3" s="3">
        <v>0.97350000000000003</v>
      </c>
      <c r="CS3" s="3">
        <v>0.96609999999999996</v>
      </c>
      <c r="CT3" s="3">
        <v>0.95879999999999999</v>
      </c>
      <c r="CU3" s="3">
        <v>0.95140000000000002</v>
      </c>
      <c r="CV3" s="3">
        <v>0.94410000000000005</v>
      </c>
      <c r="CW3" s="3">
        <v>0.93679999999999997</v>
      </c>
      <c r="CX3" s="3">
        <v>0.92949999999999999</v>
      </c>
      <c r="CY3" s="3">
        <v>0.92230000000000001</v>
      </c>
      <c r="CZ3" s="3">
        <v>0.91510000000000002</v>
      </c>
      <c r="DA3" s="3">
        <v>0.90800000000000003</v>
      </c>
      <c r="DB3" s="3">
        <v>0.90080000000000005</v>
      </c>
      <c r="DC3" s="3">
        <v>0.89370000000000005</v>
      </c>
      <c r="DD3" s="3">
        <v>0.88660000000000005</v>
      </c>
      <c r="DE3" s="3">
        <v>0.87960000000000005</v>
      </c>
      <c r="DF3" s="3">
        <v>0.87260000000000004</v>
      </c>
      <c r="DG3" s="3">
        <v>0.86560000000000004</v>
      </c>
      <c r="DH3" s="3">
        <v>0.85860000000000003</v>
      </c>
      <c r="DI3" s="3">
        <v>0.85170000000000001</v>
      </c>
      <c r="DJ3" s="3">
        <v>0.84470000000000001</v>
      </c>
      <c r="DK3" s="3">
        <v>0.83789999999999998</v>
      </c>
      <c r="DL3" s="3">
        <v>0.83099999999999996</v>
      </c>
      <c r="DM3" s="3">
        <v>0.82420000000000004</v>
      </c>
      <c r="DN3" s="3">
        <v>0.81740000000000002</v>
      </c>
      <c r="DO3" s="3">
        <v>0.81059999999999999</v>
      </c>
      <c r="DP3" s="3">
        <v>0.80379999999999996</v>
      </c>
      <c r="DQ3" s="3">
        <v>0.79710000000000003</v>
      </c>
      <c r="DR3" s="3">
        <v>0.79039999999999999</v>
      </c>
      <c r="DS3" s="3">
        <v>0.78380000000000005</v>
      </c>
      <c r="DT3" s="3">
        <v>0.77710000000000001</v>
      </c>
      <c r="DU3" s="3">
        <v>0.77049999999999996</v>
      </c>
      <c r="DV3" s="3">
        <v>0.76390000000000002</v>
      </c>
      <c r="DW3" s="3">
        <v>0.75729999999999997</v>
      </c>
      <c r="DX3" s="3">
        <v>0.75080000000000002</v>
      </c>
      <c r="DY3" s="3">
        <v>0.74419999999999997</v>
      </c>
      <c r="DZ3" s="3">
        <v>0.73770000000000002</v>
      </c>
      <c r="EA3" s="3">
        <v>0.73129999999999995</v>
      </c>
      <c r="EB3" s="3">
        <v>0.7248</v>
      </c>
      <c r="EC3" s="3">
        <v>0.71840000000000004</v>
      </c>
      <c r="ED3" s="3">
        <v>0.71140000000000003</v>
      </c>
      <c r="EE3" s="3">
        <v>0.70399999999999996</v>
      </c>
      <c r="EF3" s="3">
        <v>0.69599999999999995</v>
      </c>
      <c r="EG3" s="3">
        <v>0.6875</v>
      </c>
      <c r="EH3" s="3">
        <v>0.67849999999999999</v>
      </c>
      <c r="EI3" s="3">
        <v>0.66900000000000004</v>
      </c>
      <c r="EJ3" s="3">
        <v>0.65900000000000003</v>
      </c>
      <c r="EK3" s="3">
        <v>0.64839999999999998</v>
      </c>
      <c r="EL3" s="3">
        <v>0.63729999999999998</v>
      </c>
      <c r="EM3" s="3">
        <v>0.62580000000000002</v>
      </c>
      <c r="EN3" s="3">
        <v>0.61370000000000002</v>
      </c>
      <c r="EO3" s="3">
        <v>0.60109999999999997</v>
      </c>
      <c r="EP3" s="3">
        <v>0.58789999999999998</v>
      </c>
      <c r="EQ3" s="3">
        <v>0.57430000000000003</v>
      </c>
      <c r="ER3" s="3">
        <v>0.56010000000000004</v>
      </c>
      <c r="ES3" s="3">
        <v>0.5454</v>
      </c>
      <c r="ET3" s="3">
        <v>0.5302</v>
      </c>
      <c r="EU3" s="3">
        <v>0.51449999999999996</v>
      </c>
      <c r="EV3" s="3">
        <v>0.49830000000000002</v>
      </c>
      <c r="EW3" s="3">
        <v>0.48149999999999998</v>
      </c>
      <c r="EX3" s="3">
        <v>0.4642</v>
      </c>
      <c r="EY3" s="3">
        <v>0.44640000000000002</v>
      </c>
      <c r="EZ3" s="3">
        <v>0.42809999999999998</v>
      </c>
      <c r="FA3" s="3">
        <v>0.4093</v>
      </c>
      <c r="FB3" s="3">
        <v>0.39</v>
      </c>
      <c r="FC3" s="3">
        <v>0.37009999999999998</v>
      </c>
      <c r="FD3" s="3">
        <v>0.34970000000000001</v>
      </c>
      <c r="FE3" s="3">
        <v>0.32879999999999998</v>
      </c>
      <c r="FF3" s="3">
        <v>0.30740000000000001</v>
      </c>
      <c r="FG3" s="3">
        <v>0.28539999999999999</v>
      </c>
      <c r="FH3" s="3">
        <v>0.26300000000000001</v>
      </c>
      <c r="FI3" s="3">
        <v>0.24</v>
      </c>
    </row>
    <row r="4" spans="1:165" x14ac:dyDescent="0.2">
      <c r="A4" s="6" t="s">
        <v>24</v>
      </c>
      <c r="B4" s="6" t="s">
        <v>200</v>
      </c>
      <c r="C4" s="6" t="s">
        <v>24</v>
      </c>
      <c r="D4" s="3">
        <v>1</v>
      </c>
      <c r="E4" s="3">
        <v>1</v>
      </c>
      <c r="F4" s="3">
        <v>0.99809999999999999</v>
      </c>
      <c r="G4" s="3">
        <v>0.99170000000000003</v>
      </c>
      <c r="H4" s="3">
        <v>0.98540000000000005</v>
      </c>
      <c r="I4" s="3">
        <v>0.97909999999999997</v>
      </c>
      <c r="J4" s="3">
        <v>0.97289999999999999</v>
      </c>
      <c r="K4" s="3">
        <v>0.9667</v>
      </c>
      <c r="L4" s="3">
        <v>0.96050000000000002</v>
      </c>
      <c r="M4" s="3">
        <v>0.95430000000000004</v>
      </c>
      <c r="N4" s="3">
        <v>0.94820000000000004</v>
      </c>
      <c r="O4" s="3">
        <v>0.94210000000000005</v>
      </c>
      <c r="P4" s="3">
        <v>0.93600000000000005</v>
      </c>
      <c r="Q4" s="3">
        <v>0.92989999999999995</v>
      </c>
      <c r="R4" s="3">
        <v>0.92390000000000005</v>
      </c>
      <c r="S4" s="3">
        <v>0.91790000000000005</v>
      </c>
      <c r="T4" s="3">
        <v>0.91200000000000003</v>
      </c>
      <c r="U4" s="3">
        <v>0.90600000000000003</v>
      </c>
      <c r="V4" s="3">
        <v>0.90010000000000001</v>
      </c>
      <c r="W4" s="3">
        <v>0.89419999999999999</v>
      </c>
      <c r="X4" s="3">
        <v>0.88829999999999998</v>
      </c>
      <c r="Y4" s="3">
        <v>0.88249999999999995</v>
      </c>
      <c r="Z4" s="3">
        <v>0.87670000000000003</v>
      </c>
      <c r="AA4" s="3">
        <v>0.87090000000000001</v>
      </c>
      <c r="AB4" s="3">
        <v>0.86519999999999997</v>
      </c>
      <c r="AC4" s="3">
        <v>0.85940000000000005</v>
      </c>
      <c r="AD4" s="3">
        <v>0.85370000000000001</v>
      </c>
      <c r="AE4" s="3">
        <v>0.84799999999999998</v>
      </c>
      <c r="AF4" s="3">
        <v>0.84240000000000004</v>
      </c>
      <c r="AG4" s="3">
        <v>0.83679999999999999</v>
      </c>
      <c r="AH4" s="3">
        <v>0.83120000000000005</v>
      </c>
      <c r="AI4" s="3">
        <v>0.8256</v>
      </c>
      <c r="AJ4" s="3">
        <v>0.82</v>
      </c>
      <c r="AK4" s="3">
        <v>0.8145</v>
      </c>
      <c r="AL4" s="3">
        <v>0.80900000000000005</v>
      </c>
      <c r="AM4" s="3">
        <v>0.80349999999999999</v>
      </c>
      <c r="AN4" s="3">
        <v>0.79800000000000004</v>
      </c>
      <c r="AO4" s="3">
        <v>0.79259999999999997</v>
      </c>
      <c r="AP4" s="3">
        <v>0.78720000000000001</v>
      </c>
      <c r="AQ4" s="3">
        <v>0.78180000000000005</v>
      </c>
      <c r="AR4" s="3">
        <v>0.77639999999999998</v>
      </c>
      <c r="AS4" s="3">
        <v>0.77110000000000001</v>
      </c>
      <c r="AT4" s="3">
        <v>0.76580000000000004</v>
      </c>
      <c r="AU4" s="3">
        <v>0.76049999999999995</v>
      </c>
      <c r="AV4" s="3">
        <v>0.75519999999999998</v>
      </c>
      <c r="AW4" s="3">
        <v>0.75</v>
      </c>
      <c r="AX4" s="3">
        <v>0.74470000000000003</v>
      </c>
      <c r="AY4" s="3">
        <v>0.73880000000000001</v>
      </c>
      <c r="AZ4" s="3">
        <v>0.73219999999999996</v>
      </c>
      <c r="BA4" s="3">
        <v>0.72489999999999999</v>
      </c>
      <c r="BB4" s="3">
        <v>0.71699999999999997</v>
      </c>
      <c r="BC4" s="3">
        <v>0.70830000000000004</v>
      </c>
      <c r="BD4" s="3">
        <v>0.69899999999999995</v>
      </c>
      <c r="BE4" s="3">
        <v>0.68899999999999995</v>
      </c>
      <c r="BF4" s="3">
        <v>0.67830000000000001</v>
      </c>
      <c r="BG4" s="3">
        <v>0.66690000000000005</v>
      </c>
      <c r="BH4" s="3">
        <v>0.65490000000000004</v>
      </c>
      <c r="BI4" s="3">
        <v>0.6421</v>
      </c>
      <c r="BJ4" s="3">
        <v>0.62870000000000004</v>
      </c>
      <c r="BK4" s="3">
        <v>0.61460000000000004</v>
      </c>
      <c r="BL4" s="3">
        <v>0.5998</v>
      </c>
      <c r="BM4" s="3">
        <v>0.58430000000000004</v>
      </c>
      <c r="BN4" s="3">
        <v>0.56820000000000004</v>
      </c>
      <c r="BO4" s="3">
        <v>0.55130000000000001</v>
      </c>
      <c r="BP4" s="3">
        <v>0.53380000000000005</v>
      </c>
      <c r="BQ4" s="3">
        <v>0.51559999999999995</v>
      </c>
      <c r="BR4" s="3">
        <v>0.49659999999999999</v>
      </c>
      <c r="BS4" s="3">
        <v>0.47710000000000002</v>
      </c>
      <c r="BT4" s="3">
        <v>0.45679999999999998</v>
      </c>
      <c r="BU4" s="3">
        <v>0.43580000000000002</v>
      </c>
      <c r="BV4" s="3">
        <v>0.41420000000000001</v>
      </c>
      <c r="BW4" s="3">
        <v>0.39179999999999998</v>
      </c>
      <c r="BX4" s="3">
        <v>0.36880000000000002</v>
      </c>
      <c r="BY4" s="3">
        <v>0.34510000000000002</v>
      </c>
      <c r="BZ4" s="3">
        <v>0.32069999999999999</v>
      </c>
      <c r="CA4" s="3">
        <v>0.29570000000000002</v>
      </c>
      <c r="CB4" s="3">
        <v>0.26989999999999997</v>
      </c>
      <c r="CC4" s="3">
        <v>0.24349999999999999</v>
      </c>
      <c r="CD4" s="3">
        <v>0.21629999999999999</v>
      </c>
      <c r="CE4" s="3">
        <v>0.1885</v>
      </c>
      <c r="CF4" s="3">
        <v>0.16</v>
      </c>
      <c r="CG4" s="3">
        <v>1</v>
      </c>
      <c r="CH4" s="3">
        <v>1</v>
      </c>
      <c r="CI4" s="3">
        <v>1</v>
      </c>
      <c r="CJ4" s="3">
        <v>1</v>
      </c>
      <c r="CK4" s="3">
        <v>1</v>
      </c>
      <c r="CL4" s="3">
        <v>1</v>
      </c>
      <c r="CM4" s="3">
        <v>1</v>
      </c>
      <c r="CN4" s="3">
        <v>1</v>
      </c>
      <c r="CO4" s="3">
        <v>0.99390000000000001</v>
      </c>
      <c r="CP4" s="3">
        <v>0.98629999999999995</v>
      </c>
      <c r="CQ4" s="3">
        <v>0.97870000000000001</v>
      </c>
      <c r="CR4" s="3">
        <v>0.97119999999999995</v>
      </c>
      <c r="CS4" s="3">
        <v>0.96360000000000001</v>
      </c>
      <c r="CT4" s="3">
        <v>0.95609999999999995</v>
      </c>
      <c r="CU4" s="3">
        <v>0.9486</v>
      </c>
      <c r="CV4" s="3">
        <v>0.94110000000000005</v>
      </c>
      <c r="CW4" s="3">
        <v>0.93369999999999997</v>
      </c>
      <c r="CX4" s="3">
        <v>0.92620000000000002</v>
      </c>
      <c r="CY4" s="3">
        <v>0.91879999999999995</v>
      </c>
      <c r="CZ4" s="3">
        <v>0.91139999999999999</v>
      </c>
      <c r="DA4" s="3">
        <v>0.90400000000000003</v>
      </c>
      <c r="DB4" s="3">
        <v>0.89659999999999995</v>
      </c>
      <c r="DC4" s="3">
        <v>0.88929999999999998</v>
      </c>
      <c r="DD4" s="3">
        <v>0.88190000000000002</v>
      </c>
      <c r="DE4" s="3">
        <v>0.87460000000000004</v>
      </c>
      <c r="DF4" s="3">
        <v>0.86729999999999996</v>
      </c>
      <c r="DG4" s="3">
        <v>0.86</v>
      </c>
      <c r="DH4" s="3">
        <v>0.85270000000000001</v>
      </c>
      <c r="DI4" s="3">
        <v>0.84540000000000004</v>
      </c>
      <c r="DJ4" s="3">
        <v>0.83819999999999995</v>
      </c>
      <c r="DK4" s="3">
        <v>0.83089999999999997</v>
      </c>
      <c r="DL4" s="3">
        <v>0.82369999999999999</v>
      </c>
      <c r="DM4" s="3">
        <v>0.8165</v>
      </c>
      <c r="DN4" s="3">
        <v>0.80930000000000002</v>
      </c>
      <c r="DO4" s="3">
        <v>0.80220000000000002</v>
      </c>
      <c r="DP4" s="3">
        <v>0.79500000000000004</v>
      </c>
      <c r="DQ4" s="3">
        <v>0.78790000000000004</v>
      </c>
      <c r="DR4" s="3">
        <v>0.78069999999999995</v>
      </c>
      <c r="DS4" s="3">
        <v>0.77359999999999995</v>
      </c>
      <c r="DT4" s="3">
        <v>0.76649999999999996</v>
      </c>
      <c r="DU4" s="3">
        <v>0.75939999999999996</v>
      </c>
      <c r="DV4" s="3">
        <v>0.75239999999999996</v>
      </c>
      <c r="DW4" s="3">
        <v>0.74529999999999996</v>
      </c>
      <c r="DX4" s="3">
        <v>0.73819999999999997</v>
      </c>
      <c r="DY4" s="3">
        <v>0.73119999999999996</v>
      </c>
      <c r="DZ4" s="3">
        <v>0.72419999999999995</v>
      </c>
      <c r="EA4" s="3">
        <v>0.71719999999999995</v>
      </c>
      <c r="EB4" s="3">
        <v>0.71020000000000005</v>
      </c>
      <c r="EC4" s="3">
        <v>0.70320000000000005</v>
      </c>
      <c r="ED4" s="3">
        <v>0.6956</v>
      </c>
      <c r="EE4" s="3">
        <v>0.6875</v>
      </c>
      <c r="EF4" s="3">
        <v>0.67869999999999997</v>
      </c>
      <c r="EG4" s="3">
        <v>0.66930000000000001</v>
      </c>
      <c r="EH4" s="3">
        <v>0.6593</v>
      </c>
      <c r="EI4" s="3">
        <v>0.64859999999999995</v>
      </c>
      <c r="EJ4" s="3">
        <v>0.63739999999999997</v>
      </c>
      <c r="EK4" s="3">
        <v>0.62560000000000004</v>
      </c>
      <c r="EL4" s="3">
        <v>0.61319999999999997</v>
      </c>
      <c r="EM4" s="3">
        <v>0.60019999999999996</v>
      </c>
      <c r="EN4" s="3">
        <v>0.58650000000000002</v>
      </c>
      <c r="EO4" s="3">
        <v>0.57230000000000003</v>
      </c>
      <c r="EP4" s="3">
        <v>0.55740000000000001</v>
      </c>
      <c r="EQ4" s="3">
        <v>0.54200000000000004</v>
      </c>
      <c r="ER4" s="3">
        <v>0.52590000000000003</v>
      </c>
      <c r="ES4" s="3">
        <v>0.50919999999999999</v>
      </c>
      <c r="ET4" s="3">
        <v>0.49199999999999999</v>
      </c>
      <c r="EU4" s="3">
        <v>0.47410000000000002</v>
      </c>
      <c r="EV4" s="3">
        <v>0.4556</v>
      </c>
      <c r="EW4" s="3">
        <v>0.4365</v>
      </c>
      <c r="EX4" s="3">
        <v>0.4168</v>
      </c>
      <c r="EY4" s="3">
        <v>0.39650000000000002</v>
      </c>
      <c r="EZ4" s="3">
        <v>0.37559999999999999</v>
      </c>
      <c r="FA4" s="3">
        <v>0.35410000000000003</v>
      </c>
      <c r="FB4" s="3">
        <v>0.33189999999999997</v>
      </c>
      <c r="FC4" s="3">
        <v>0.30919999999999997</v>
      </c>
      <c r="FD4" s="3">
        <v>0.2858</v>
      </c>
      <c r="FE4" s="3">
        <v>0.26190000000000002</v>
      </c>
      <c r="FF4" s="3">
        <v>0.23730000000000001</v>
      </c>
      <c r="FG4" s="3">
        <v>0.2122</v>
      </c>
      <c r="FH4" s="3">
        <v>0.18640000000000001</v>
      </c>
      <c r="FI4" s="3">
        <v>0.16</v>
      </c>
    </row>
    <row r="5" spans="1:165" x14ac:dyDescent="0.2">
      <c r="A5" s="6" t="s">
        <v>27</v>
      </c>
      <c r="B5" s="6" t="s">
        <v>200</v>
      </c>
      <c r="C5" s="6" t="s">
        <v>27</v>
      </c>
      <c r="D5" s="3">
        <v>1</v>
      </c>
      <c r="E5" s="3">
        <v>1</v>
      </c>
      <c r="F5" s="3">
        <v>1</v>
      </c>
      <c r="G5" s="3">
        <v>0.995</v>
      </c>
      <c r="H5" s="3">
        <v>0.98870000000000002</v>
      </c>
      <c r="I5" s="3">
        <v>0.98240000000000005</v>
      </c>
      <c r="J5" s="3">
        <v>0.97609999999999997</v>
      </c>
      <c r="K5" s="3">
        <v>0.96989999999999998</v>
      </c>
      <c r="L5" s="3">
        <v>0.96360000000000001</v>
      </c>
      <c r="M5" s="3">
        <v>0.95740000000000003</v>
      </c>
      <c r="N5" s="3">
        <v>0.95130000000000003</v>
      </c>
      <c r="O5" s="3">
        <v>0.94510000000000005</v>
      </c>
      <c r="P5" s="3">
        <v>0.93899999999999995</v>
      </c>
      <c r="Q5" s="3">
        <v>0.93289999999999995</v>
      </c>
      <c r="R5" s="3">
        <v>0.92689999999999995</v>
      </c>
      <c r="S5" s="3">
        <v>0.92079999999999995</v>
      </c>
      <c r="T5" s="3">
        <v>0.91479999999999995</v>
      </c>
      <c r="U5" s="3">
        <v>0.90880000000000005</v>
      </c>
      <c r="V5" s="3">
        <v>0.90280000000000005</v>
      </c>
      <c r="W5" s="3">
        <v>0.89690000000000003</v>
      </c>
      <c r="X5" s="3">
        <v>0.89090000000000003</v>
      </c>
      <c r="Y5" s="3">
        <v>0.88500000000000001</v>
      </c>
      <c r="Z5" s="3">
        <v>0.87909999999999999</v>
      </c>
      <c r="AA5" s="3">
        <v>0.87329999999999997</v>
      </c>
      <c r="AB5" s="3">
        <v>0.86739999999999995</v>
      </c>
      <c r="AC5" s="3">
        <v>0.86160000000000003</v>
      </c>
      <c r="AD5" s="3">
        <v>0.85580000000000001</v>
      </c>
      <c r="AE5" s="3">
        <v>0.85009999999999997</v>
      </c>
      <c r="AF5" s="3">
        <v>0.84430000000000005</v>
      </c>
      <c r="AG5" s="3">
        <v>0.83860000000000001</v>
      </c>
      <c r="AH5" s="3">
        <v>0.83289999999999997</v>
      </c>
      <c r="AI5" s="3">
        <v>0.82720000000000005</v>
      </c>
      <c r="AJ5" s="3">
        <v>0.82150000000000001</v>
      </c>
      <c r="AK5" s="3">
        <v>0.81589999999999996</v>
      </c>
      <c r="AL5" s="3">
        <v>0.81030000000000002</v>
      </c>
      <c r="AM5" s="3">
        <v>0.80469999999999997</v>
      </c>
      <c r="AN5" s="3">
        <v>0.79910000000000003</v>
      </c>
      <c r="AO5" s="3">
        <v>0.79349999999999998</v>
      </c>
      <c r="AP5" s="3">
        <v>0.78800000000000003</v>
      </c>
      <c r="AQ5" s="3">
        <v>0.78249999999999997</v>
      </c>
      <c r="AR5" s="3">
        <v>0.77700000000000002</v>
      </c>
      <c r="AS5" s="3">
        <v>0.77149999999999996</v>
      </c>
      <c r="AT5" s="3">
        <v>0.76539999999999997</v>
      </c>
      <c r="AU5" s="3">
        <v>0.75880000000000003</v>
      </c>
      <c r="AV5" s="3">
        <v>0.75170000000000003</v>
      </c>
      <c r="AW5" s="3">
        <v>0.74399999999999999</v>
      </c>
      <c r="AX5" s="3">
        <v>0.73570000000000002</v>
      </c>
      <c r="AY5" s="3">
        <v>0.72689999999999999</v>
      </c>
      <c r="AZ5" s="3">
        <v>0.71750000000000003</v>
      </c>
      <c r="BA5" s="3">
        <v>0.70750000000000002</v>
      </c>
      <c r="BB5" s="3">
        <v>0.69699999999999995</v>
      </c>
      <c r="BC5" s="3">
        <v>0.68589999999999995</v>
      </c>
      <c r="BD5" s="3">
        <v>0.67430000000000001</v>
      </c>
      <c r="BE5" s="3">
        <v>0.66200000000000003</v>
      </c>
      <c r="BF5" s="3">
        <v>0.64929999999999999</v>
      </c>
      <c r="BG5" s="3">
        <v>0.63600000000000001</v>
      </c>
      <c r="BH5" s="3">
        <v>0.62209999999999999</v>
      </c>
      <c r="BI5" s="3">
        <v>0.60760000000000003</v>
      </c>
      <c r="BJ5" s="3">
        <v>0.59260000000000002</v>
      </c>
      <c r="BK5" s="3">
        <v>0.57699999999999996</v>
      </c>
      <c r="BL5" s="3">
        <v>0.56089999999999995</v>
      </c>
      <c r="BM5" s="3">
        <v>0.54420000000000002</v>
      </c>
      <c r="BN5" s="3">
        <v>0.52690000000000003</v>
      </c>
      <c r="BO5" s="3">
        <v>0.5091</v>
      </c>
      <c r="BP5" s="3">
        <v>0.49070000000000003</v>
      </c>
      <c r="BQ5" s="3">
        <v>0.4718</v>
      </c>
      <c r="BR5" s="3">
        <v>0.45229999999999998</v>
      </c>
      <c r="BS5" s="3">
        <v>0.43219999999999997</v>
      </c>
      <c r="BT5" s="3">
        <v>0.41160000000000002</v>
      </c>
      <c r="BU5" s="3">
        <v>0.39040000000000002</v>
      </c>
      <c r="BV5" s="3">
        <v>0.36859999999999998</v>
      </c>
      <c r="BW5" s="3">
        <v>0.3463</v>
      </c>
      <c r="BX5" s="3">
        <v>0.32340000000000002</v>
      </c>
      <c r="BY5" s="3">
        <v>0.2999</v>
      </c>
      <c r="BZ5" s="3">
        <v>0.27589999999999998</v>
      </c>
      <c r="CA5" s="3">
        <v>0.25140000000000001</v>
      </c>
      <c r="CB5" s="3">
        <v>0.22620000000000001</v>
      </c>
      <c r="CC5" s="3">
        <v>0.20050000000000001</v>
      </c>
      <c r="CD5" s="3">
        <v>0.17419999999999999</v>
      </c>
      <c r="CE5" s="3">
        <v>0.1474</v>
      </c>
      <c r="CF5" s="3">
        <v>0.12</v>
      </c>
      <c r="CG5" s="3">
        <v>1</v>
      </c>
      <c r="CH5" s="3">
        <v>1</v>
      </c>
      <c r="CI5" s="3">
        <v>0.998</v>
      </c>
      <c r="CJ5" s="3">
        <v>0.99150000000000005</v>
      </c>
      <c r="CK5" s="3">
        <v>0.9849</v>
      </c>
      <c r="CL5" s="3">
        <v>0.97829999999999995</v>
      </c>
      <c r="CM5" s="3">
        <v>0.97160000000000002</v>
      </c>
      <c r="CN5" s="3">
        <v>0.96479999999999999</v>
      </c>
      <c r="CO5" s="3">
        <v>0.95799999999999996</v>
      </c>
      <c r="CP5" s="3">
        <v>0.95109999999999995</v>
      </c>
      <c r="CQ5" s="3">
        <v>0.94410000000000005</v>
      </c>
      <c r="CR5" s="3">
        <v>0.93710000000000004</v>
      </c>
      <c r="CS5" s="3">
        <v>0.93</v>
      </c>
      <c r="CT5" s="3">
        <v>0.92290000000000005</v>
      </c>
      <c r="CU5" s="3">
        <v>0.91569999999999996</v>
      </c>
      <c r="CV5" s="3">
        <v>0.90839999999999999</v>
      </c>
      <c r="CW5" s="3">
        <v>0.90110000000000001</v>
      </c>
      <c r="CX5" s="3">
        <v>0.89370000000000005</v>
      </c>
      <c r="CY5" s="3">
        <v>0.88619999999999999</v>
      </c>
      <c r="CZ5" s="3">
        <v>0.87870000000000004</v>
      </c>
      <c r="DA5" s="3">
        <v>0.87109999999999999</v>
      </c>
      <c r="DB5" s="3">
        <v>0.86350000000000005</v>
      </c>
      <c r="DC5" s="3">
        <v>0.85580000000000001</v>
      </c>
      <c r="DD5" s="3">
        <v>0.84809999999999997</v>
      </c>
      <c r="DE5" s="3">
        <v>0.84030000000000005</v>
      </c>
      <c r="DF5" s="3">
        <v>0.83240000000000003</v>
      </c>
      <c r="DG5" s="3">
        <v>0.82450000000000001</v>
      </c>
      <c r="DH5" s="3">
        <v>0.81659999999999999</v>
      </c>
      <c r="DI5" s="3">
        <v>0.80859999999999999</v>
      </c>
      <c r="DJ5" s="3">
        <v>0.80049999999999999</v>
      </c>
      <c r="DK5" s="3">
        <v>0.79239999999999999</v>
      </c>
      <c r="DL5" s="3">
        <v>0.78420000000000001</v>
      </c>
      <c r="DM5" s="3">
        <v>0.77600000000000002</v>
      </c>
      <c r="DN5" s="3">
        <v>0.76770000000000005</v>
      </c>
      <c r="DO5" s="3">
        <v>0.75939999999999996</v>
      </c>
      <c r="DP5" s="3">
        <v>0.751</v>
      </c>
      <c r="DQ5" s="3">
        <v>0.74260000000000004</v>
      </c>
      <c r="DR5" s="3">
        <v>0.73409999999999997</v>
      </c>
      <c r="DS5" s="3">
        <v>0.72560000000000002</v>
      </c>
      <c r="DT5" s="3">
        <v>0.71709999999999996</v>
      </c>
      <c r="DU5" s="3">
        <v>0.70840000000000003</v>
      </c>
      <c r="DV5" s="3">
        <v>0.69979999999999998</v>
      </c>
      <c r="DW5" s="3">
        <v>0.69110000000000005</v>
      </c>
      <c r="DX5" s="3">
        <v>0.68230000000000002</v>
      </c>
      <c r="DY5" s="3">
        <v>0.67349999999999999</v>
      </c>
      <c r="DZ5" s="3">
        <v>0.66469999999999996</v>
      </c>
      <c r="EA5" s="3">
        <v>0.65549999999999997</v>
      </c>
      <c r="EB5" s="3">
        <v>0.64590000000000003</v>
      </c>
      <c r="EC5" s="3">
        <v>0.63590000000000002</v>
      </c>
      <c r="ED5" s="3">
        <v>0.62549999999999994</v>
      </c>
      <c r="EE5" s="3">
        <v>0.61480000000000001</v>
      </c>
      <c r="EF5" s="3">
        <v>0.60370000000000001</v>
      </c>
      <c r="EG5" s="3">
        <v>0.59219999999999995</v>
      </c>
      <c r="EH5" s="3">
        <v>0.58040000000000003</v>
      </c>
      <c r="EI5" s="3">
        <v>0.56820000000000004</v>
      </c>
      <c r="EJ5" s="3">
        <v>0.55559999999999998</v>
      </c>
      <c r="EK5" s="3">
        <v>0.54259999999999997</v>
      </c>
      <c r="EL5" s="3">
        <v>0.5292</v>
      </c>
      <c r="EM5" s="3">
        <v>0.51549999999999996</v>
      </c>
      <c r="EN5" s="3">
        <v>0.50139999999999996</v>
      </c>
      <c r="EO5" s="3">
        <v>0.4869</v>
      </c>
      <c r="EP5" s="3">
        <v>0.47210000000000002</v>
      </c>
      <c r="EQ5" s="3">
        <v>0.45689999999999997</v>
      </c>
      <c r="ER5" s="3">
        <v>0.44130000000000003</v>
      </c>
      <c r="ES5" s="3">
        <v>0.4254</v>
      </c>
      <c r="ET5" s="3">
        <v>0.40899999999999997</v>
      </c>
      <c r="EU5" s="3">
        <v>0.39229999999999998</v>
      </c>
      <c r="EV5" s="3">
        <v>0.37530000000000002</v>
      </c>
      <c r="EW5" s="3">
        <v>0.3579</v>
      </c>
      <c r="EX5" s="3">
        <v>0.34</v>
      </c>
      <c r="EY5" s="3">
        <v>0.32190000000000002</v>
      </c>
      <c r="EZ5" s="3">
        <v>0.30330000000000001</v>
      </c>
      <c r="FA5" s="3">
        <v>0.28439999999999999</v>
      </c>
      <c r="FB5" s="3">
        <v>0.26519999999999999</v>
      </c>
      <c r="FC5" s="3">
        <v>0.2455</v>
      </c>
      <c r="FD5" s="3">
        <v>0.22550000000000001</v>
      </c>
      <c r="FE5" s="3">
        <v>0.2051</v>
      </c>
      <c r="FF5" s="3">
        <v>0.18440000000000001</v>
      </c>
      <c r="FG5" s="3">
        <v>0.1633</v>
      </c>
      <c r="FH5" s="3">
        <v>0.14180000000000001</v>
      </c>
      <c r="FI5" s="3">
        <v>0.12</v>
      </c>
    </row>
    <row r="6" spans="1:165" x14ac:dyDescent="0.2">
      <c r="A6" s="6" t="s">
        <v>22</v>
      </c>
      <c r="B6" s="6" t="s">
        <v>200</v>
      </c>
      <c r="C6" s="6" t="s">
        <v>22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0.99650000000000005</v>
      </c>
      <c r="J6" s="3">
        <v>0.98870000000000002</v>
      </c>
      <c r="K6" s="3">
        <v>0.98099999999999998</v>
      </c>
      <c r="L6" s="3">
        <v>0.97319999999999995</v>
      </c>
      <c r="M6" s="3">
        <v>0.96560000000000001</v>
      </c>
      <c r="N6" s="3">
        <v>0.95799999999999996</v>
      </c>
      <c r="O6" s="3">
        <v>0.95040000000000002</v>
      </c>
      <c r="P6" s="3">
        <v>0.94289999999999996</v>
      </c>
      <c r="Q6" s="3">
        <v>0.93540000000000001</v>
      </c>
      <c r="R6" s="3">
        <v>0.92789999999999995</v>
      </c>
      <c r="S6" s="3">
        <v>0.92049999999999998</v>
      </c>
      <c r="T6" s="3">
        <v>0.91320000000000001</v>
      </c>
      <c r="U6" s="3">
        <v>0.90590000000000004</v>
      </c>
      <c r="V6" s="3">
        <v>0.89859999999999995</v>
      </c>
      <c r="W6" s="3">
        <v>0.89139999999999997</v>
      </c>
      <c r="X6" s="3">
        <v>0.88419999999999999</v>
      </c>
      <c r="Y6" s="3">
        <v>0.87709999999999999</v>
      </c>
      <c r="Z6" s="3">
        <v>0.87</v>
      </c>
      <c r="AA6" s="3">
        <v>0.8629</v>
      </c>
      <c r="AB6" s="3">
        <v>0.85589999999999999</v>
      </c>
      <c r="AC6" s="3">
        <v>0.84889999999999999</v>
      </c>
      <c r="AD6" s="3">
        <v>0.84199999999999997</v>
      </c>
      <c r="AE6" s="3">
        <v>0.83509999999999995</v>
      </c>
      <c r="AF6" s="3">
        <v>0.82830000000000004</v>
      </c>
      <c r="AG6" s="3">
        <v>0.82140000000000002</v>
      </c>
      <c r="AH6" s="3">
        <v>0.81469999999999998</v>
      </c>
      <c r="AI6" s="3">
        <v>0.80789999999999995</v>
      </c>
      <c r="AJ6" s="3">
        <v>0.80120000000000002</v>
      </c>
      <c r="AK6" s="3">
        <v>0.79459999999999997</v>
      </c>
      <c r="AL6" s="3">
        <v>0.78800000000000003</v>
      </c>
      <c r="AM6" s="3">
        <v>0.78139999999999998</v>
      </c>
      <c r="AN6" s="3">
        <v>0.77480000000000004</v>
      </c>
      <c r="AO6" s="3">
        <v>0.76829999999999998</v>
      </c>
      <c r="AP6" s="3">
        <v>0.76190000000000002</v>
      </c>
      <c r="AQ6" s="3">
        <v>0.75539999999999996</v>
      </c>
      <c r="AR6" s="3">
        <v>0.749</v>
      </c>
      <c r="AS6" s="3">
        <v>0.74270000000000003</v>
      </c>
      <c r="AT6" s="3">
        <v>0.73629999999999995</v>
      </c>
      <c r="AU6" s="3">
        <v>0.73</v>
      </c>
      <c r="AV6" s="3">
        <v>0.7238</v>
      </c>
      <c r="AW6" s="3">
        <v>0.71689999999999998</v>
      </c>
      <c r="AX6" s="3">
        <v>0.70950000000000002</v>
      </c>
      <c r="AY6" s="3">
        <v>0.70140000000000002</v>
      </c>
      <c r="AZ6" s="3">
        <v>0.69279999999999997</v>
      </c>
      <c r="BA6" s="3">
        <v>0.68359999999999999</v>
      </c>
      <c r="BB6" s="3">
        <v>0.67369999999999997</v>
      </c>
      <c r="BC6" s="3">
        <v>0.6633</v>
      </c>
      <c r="BD6" s="3">
        <v>0.65229999999999999</v>
      </c>
      <c r="BE6" s="3">
        <v>0.64059999999999995</v>
      </c>
      <c r="BF6" s="3">
        <v>0.62839999999999996</v>
      </c>
      <c r="BG6" s="3">
        <v>0.61560000000000004</v>
      </c>
      <c r="BH6" s="3">
        <v>0.60219999999999996</v>
      </c>
      <c r="BI6" s="3">
        <v>0.58819999999999995</v>
      </c>
      <c r="BJ6" s="3">
        <v>0.57350000000000001</v>
      </c>
      <c r="BK6" s="3">
        <v>0.55830000000000002</v>
      </c>
      <c r="BL6" s="3">
        <v>0.54249999999999998</v>
      </c>
      <c r="BM6" s="3">
        <v>0.52610000000000001</v>
      </c>
      <c r="BN6" s="3">
        <v>0.5091</v>
      </c>
      <c r="BO6" s="3">
        <v>0.49149999999999999</v>
      </c>
      <c r="BP6" s="3">
        <v>0.4733</v>
      </c>
      <c r="BQ6" s="3">
        <v>0.45440000000000003</v>
      </c>
      <c r="BR6" s="3">
        <v>0.435</v>
      </c>
      <c r="BS6" s="3">
        <v>0.41499999999999998</v>
      </c>
      <c r="BT6" s="3">
        <v>0.39439999999999997</v>
      </c>
      <c r="BU6" s="3">
        <v>0.37319999999999998</v>
      </c>
      <c r="BV6" s="3">
        <v>0.35139999999999999</v>
      </c>
      <c r="BW6" s="3">
        <v>0.32890000000000003</v>
      </c>
      <c r="BX6" s="3">
        <v>0.30590000000000001</v>
      </c>
      <c r="BY6" s="3">
        <v>0.2823</v>
      </c>
      <c r="BZ6" s="3">
        <v>0.25800000000000001</v>
      </c>
      <c r="CA6" s="3">
        <v>0.23319999999999999</v>
      </c>
      <c r="CB6" s="3">
        <v>0.20780000000000001</v>
      </c>
      <c r="CC6" s="3">
        <v>0.1817</v>
      </c>
      <c r="CD6" s="3">
        <v>0.15509999999999999</v>
      </c>
      <c r="CE6" s="3">
        <v>0.12790000000000001</v>
      </c>
      <c r="CF6" s="3">
        <v>0.1</v>
      </c>
      <c r="CG6" s="3">
        <v>1</v>
      </c>
      <c r="CH6" s="3">
        <v>1</v>
      </c>
      <c r="CI6" s="3">
        <v>1</v>
      </c>
      <c r="CJ6" s="3">
        <v>1</v>
      </c>
      <c r="CK6" s="3">
        <v>1</v>
      </c>
      <c r="CL6" s="3">
        <v>0.9929</v>
      </c>
      <c r="CM6" s="3">
        <v>0.98570000000000002</v>
      </c>
      <c r="CN6" s="3">
        <v>0.97840000000000005</v>
      </c>
      <c r="CO6" s="3">
        <v>0.97099999999999997</v>
      </c>
      <c r="CP6" s="3">
        <v>0.9637</v>
      </c>
      <c r="CQ6" s="3">
        <v>0.95630000000000004</v>
      </c>
      <c r="CR6" s="3">
        <v>0.94899999999999995</v>
      </c>
      <c r="CS6" s="3">
        <v>0.9415</v>
      </c>
      <c r="CT6" s="3">
        <v>0.93410000000000004</v>
      </c>
      <c r="CU6" s="3">
        <v>0.92669999999999997</v>
      </c>
      <c r="CV6" s="3">
        <v>0.91920000000000002</v>
      </c>
      <c r="CW6" s="3">
        <v>0.91169999999999995</v>
      </c>
      <c r="CX6" s="3">
        <v>0.90410000000000001</v>
      </c>
      <c r="CY6" s="3">
        <v>0.89659999999999995</v>
      </c>
      <c r="CZ6" s="3">
        <v>0.88900000000000001</v>
      </c>
      <c r="DA6" s="3">
        <v>0.88139999999999996</v>
      </c>
      <c r="DB6" s="3">
        <v>0.87380000000000002</v>
      </c>
      <c r="DC6" s="3">
        <v>0.86619999999999997</v>
      </c>
      <c r="DD6" s="3">
        <v>0.85850000000000004</v>
      </c>
      <c r="DE6" s="3">
        <v>0.85089999999999999</v>
      </c>
      <c r="DF6" s="3">
        <v>0.84319999999999995</v>
      </c>
      <c r="DG6" s="3">
        <v>0.83550000000000002</v>
      </c>
      <c r="DH6" s="3">
        <v>0.82769999999999999</v>
      </c>
      <c r="DI6" s="3">
        <v>0.82</v>
      </c>
      <c r="DJ6" s="3">
        <v>0.81220000000000003</v>
      </c>
      <c r="DK6" s="3">
        <v>0.8044</v>
      </c>
      <c r="DL6" s="3">
        <v>0.79659999999999997</v>
      </c>
      <c r="DM6" s="3">
        <v>0.78879999999999995</v>
      </c>
      <c r="DN6" s="3">
        <v>0.78090000000000004</v>
      </c>
      <c r="DO6" s="3">
        <v>0.77300000000000002</v>
      </c>
      <c r="DP6" s="3">
        <v>0.7651</v>
      </c>
      <c r="DQ6" s="3">
        <v>0.75719999999999998</v>
      </c>
      <c r="DR6" s="3">
        <v>0.74929999999999997</v>
      </c>
      <c r="DS6" s="3">
        <v>0.74139999999999995</v>
      </c>
      <c r="DT6" s="3">
        <v>0.73340000000000005</v>
      </c>
      <c r="DU6" s="3">
        <v>0.72540000000000004</v>
      </c>
      <c r="DV6" s="3">
        <v>0.71740000000000004</v>
      </c>
      <c r="DW6" s="3">
        <v>0.70940000000000003</v>
      </c>
      <c r="DX6" s="3">
        <v>0.70140000000000002</v>
      </c>
      <c r="DY6" s="3">
        <v>0.69330000000000003</v>
      </c>
      <c r="DZ6" s="3">
        <v>0.68479999999999996</v>
      </c>
      <c r="EA6" s="3">
        <v>0.67579999999999996</v>
      </c>
      <c r="EB6" s="3">
        <v>0.66639999999999999</v>
      </c>
      <c r="EC6" s="3">
        <v>0.65649999999999997</v>
      </c>
      <c r="ED6" s="3">
        <v>0.6462</v>
      </c>
      <c r="EE6" s="3">
        <v>0.63539999999999996</v>
      </c>
      <c r="EF6" s="3">
        <v>0.62409999999999999</v>
      </c>
      <c r="EG6" s="3">
        <v>0.61240000000000006</v>
      </c>
      <c r="EH6" s="3">
        <v>0.60029999999999994</v>
      </c>
      <c r="EI6" s="3">
        <v>0.58760000000000001</v>
      </c>
      <c r="EJ6" s="3">
        <v>0.5746</v>
      </c>
      <c r="EK6" s="3">
        <v>0.56100000000000005</v>
      </c>
      <c r="EL6" s="3">
        <v>0.54710000000000003</v>
      </c>
      <c r="EM6" s="3">
        <v>0.53259999999999996</v>
      </c>
      <c r="EN6" s="3">
        <v>0.51770000000000005</v>
      </c>
      <c r="EO6" s="3">
        <v>0.50239999999999996</v>
      </c>
      <c r="EP6" s="3">
        <v>0.48659999999999998</v>
      </c>
      <c r="EQ6" s="3">
        <v>0.4703</v>
      </c>
      <c r="ER6" s="3">
        <v>0.4536</v>
      </c>
      <c r="ES6" s="3">
        <v>0.43640000000000001</v>
      </c>
      <c r="ET6" s="3">
        <v>0.41880000000000001</v>
      </c>
      <c r="EU6" s="3">
        <v>0.4007</v>
      </c>
      <c r="EV6" s="3">
        <v>0.38219999999999998</v>
      </c>
      <c r="EW6" s="3">
        <v>0.36320000000000002</v>
      </c>
      <c r="EX6" s="3">
        <v>0.34379999999999999</v>
      </c>
      <c r="EY6" s="3">
        <v>0.32390000000000002</v>
      </c>
      <c r="EZ6" s="3">
        <v>0.30349999999999999</v>
      </c>
      <c r="FA6" s="3">
        <v>0.28270000000000001</v>
      </c>
      <c r="FB6" s="3">
        <v>0.26150000000000001</v>
      </c>
      <c r="FC6" s="3">
        <v>0.23980000000000001</v>
      </c>
      <c r="FD6" s="3">
        <v>0.21759999999999999</v>
      </c>
      <c r="FE6" s="3">
        <v>0.19500000000000001</v>
      </c>
      <c r="FF6" s="3">
        <v>0.1719</v>
      </c>
      <c r="FG6" s="3">
        <v>0.1484</v>
      </c>
      <c r="FH6" s="3">
        <v>0.1244</v>
      </c>
      <c r="FI6" s="3">
        <v>0.1</v>
      </c>
    </row>
    <row r="7" spans="1:165" x14ac:dyDescent="0.2">
      <c r="A7" s="6" t="s">
        <v>29</v>
      </c>
      <c r="B7" s="6" t="s">
        <v>200</v>
      </c>
      <c r="C7" s="6" t="s">
        <v>29</v>
      </c>
      <c r="D7" s="3">
        <v>1</v>
      </c>
      <c r="E7" s="3">
        <v>1</v>
      </c>
      <c r="F7" s="3">
        <v>1</v>
      </c>
      <c r="G7" s="3">
        <v>1</v>
      </c>
      <c r="H7" s="3">
        <v>1</v>
      </c>
      <c r="I7" s="3">
        <v>0.99970000000000003</v>
      </c>
      <c r="J7" s="3">
        <v>0.99229999999999996</v>
      </c>
      <c r="K7" s="3">
        <v>0.9849</v>
      </c>
      <c r="L7" s="3">
        <v>0.97760000000000002</v>
      </c>
      <c r="M7" s="3">
        <v>0.97019999999999995</v>
      </c>
      <c r="N7" s="3">
        <v>0.96289999999999998</v>
      </c>
      <c r="O7" s="3">
        <v>0.9556</v>
      </c>
      <c r="P7" s="3">
        <v>0.94830000000000003</v>
      </c>
      <c r="Q7" s="3">
        <v>0.94110000000000005</v>
      </c>
      <c r="R7" s="3">
        <v>0.93379999999999996</v>
      </c>
      <c r="S7" s="3">
        <v>0.92659999999999998</v>
      </c>
      <c r="T7" s="3">
        <v>0.9194</v>
      </c>
      <c r="U7" s="3">
        <v>0.91220000000000001</v>
      </c>
      <c r="V7" s="3">
        <v>0.90510000000000002</v>
      </c>
      <c r="W7" s="3">
        <v>0.89790000000000003</v>
      </c>
      <c r="X7" s="3">
        <v>0.89080000000000004</v>
      </c>
      <c r="Y7" s="3">
        <v>0.88380000000000003</v>
      </c>
      <c r="Z7" s="3">
        <v>0.87670000000000003</v>
      </c>
      <c r="AA7" s="3">
        <v>0.86960000000000004</v>
      </c>
      <c r="AB7" s="3">
        <v>0.86260000000000003</v>
      </c>
      <c r="AC7" s="3">
        <v>0.85560000000000003</v>
      </c>
      <c r="AD7" s="3">
        <v>0.84860000000000002</v>
      </c>
      <c r="AE7" s="3">
        <v>0.84160000000000001</v>
      </c>
      <c r="AF7" s="3">
        <v>0.8347</v>
      </c>
      <c r="AG7" s="3">
        <v>0.82769999999999999</v>
      </c>
      <c r="AH7" s="3">
        <v>0.82079999999999997</v>
      </c>
      <c r="AI7" s="3">
        <v>0.81389999999999996</v>
      </c>
      <c r="AJ7" s="3">
        <v>0.80700000000000005</v>
      </c>
      <c r="AK7" s="3">
        <v>0.80020000000000002</v>
      </c>
      <c r="AL7" s="3">
        <v>0.79339999999999999</v>
      </c>
      <c r="AM7" s="3">
        <v>0.78649999999999998</v>
      </c>
      <c r="AN7" s="3">
        <v>0.77969999999999995</v>
      </c>
      <c r="AO7" s="3">
        <v>0.77290000000000003</v>
      </c>
      <c r="AP7" s="3">
        <v>0.76619999999999999</v>
      </c>
      <c r="AQ7" s="3">
        <v>0.75939999999999996</v>
      </c>
      <c r="AR7" s="3">
        <v>0.75270000000000004</v>
      </c>
      <c r="AS7" s="3">
        <v>0.74590000000000001</v>
      </c>
      <c r="AT7" s="3">
        <v>0.73919999999999997</v>
      </c>
      <c r="AU7" s="3">
        <v>0.73250000000000004</v>
      </c>
      <c r="AV7" s="3">
        <v>0.72589999999999999</v>
      </c>
      <c r="AW7" s="3">
        <v>0.71879999999999999</v>
      </c>
      <c r="AX7" s="3">
        <v>0.71120000000000005</v>
      </c>
      <c r="AY7" s="3">
        <v>0.70320000000000005</v>
      </c>
      <c r="AZ7" s="3">
        <v>0.6946</v>
      </c>
      <c r="BA7" s="3">
        <v>0.68540000000000001</v>
      </c>
      <c r="BB7" s="3">
        <v>0.67559999999999998</v>
      </c>
      <c r="BC7" s="3">
        <v>0.66520000000000001</v>
      </c>
      <c r="BD7" s="3">
        <v>0.65410000000000001</v>
      </c>
      <c r="BE7" s="3">
        <v>0.64249999999999996</v>
      </c>
      <c r="BF7" s="3">
        <v>0.63019999999999998</v>
      </c>
      <c r="BG7" s="3">
        <v>0.61729999999999996</v>
      </c>
      <c r="BH7" s="3">
        <v>0.6038</v>
      </c>
      <c r="BI7" s="3">
        <v>0.5897</v>
      </c>
      <c r="BJ7" s="3">
        <v>0.57499999999999996</v>
      </c>
      <c r="BK7" s="3">
        <v>0.55959999999999999</v>
      </c>
      <c r="BL7" s="3">
        <v>0.54359999999999997</v>
      </c>
      <c r="BM7" s="3">
        <v>0.52700000000000002</v>
      </c>
      <c r="BN7" s="3">
        <v>0.50980000000000003</v>
      </c>
      <c r="BO7" s="3">
        <v>0.49199999999999999</v>
      </c>
      <c r="BP7" s="3">
        <v>0.47360000000000002</v>
      </c>
      <c r="BQ7" s="3">
        <v>0.45450000000000002</v>
      </c>
      <c r="BR7" s="3">
        <v>0.43490000000000001</v>
      </c>
      <c r="BS7" s="3">
        <v>0.41460000000000002</v>
      </c>
      <c r="BT7" s="3">
        <v>0.39369999999999999</v>
      </c>
      <c r="BU7" s="3">
        <v>0.37219999999999998</v>
      </c>
      <c r="BV7" s="3">
        <v>0.35</v>
      </c>
      <c r="BW7" s="3">
        <v>0.32729999999999998</v>
      </c>
      <c r="BX7" s="3">
        <v>0.3039</v>
      </c>
      <c r="BY7" s="3">
        <v>0.27989999999999998</v>
      </c>
      <c r="BZ7" s="3">
        <v>0.25530000000000003</v>
      </c>
      <c r="CA7" s="3">
        <v>0.23</v>
      </c>
      <c r="CB7" s="3">
        <v>0.2041</v>
      </c>
      <c r="CC7" s="3">
        <v>0.17760000000000001</v>
      </c>
      <c r="CD7" s="3">
        <v>0.15040000000000001</v>
      </c>
      <c r="CE7" s="3">
        <v>0.1225</v>
      </c>
      <c r="CF7" s="3">
        <v>9.3899999999999997E-2</v>
      </c>
      <c r="CG7" s="3">
        <v>1</v>
      </c>
      <c r="CH7" s="3">
        <v>1</v>
      </c>
      <c r="CI7" s="3">
        <v>1</v>
      </c>
      <c r="CJ7" s="3">
        <v>1</v>
      </c>
      <c r="CK7" s="3">
        <v>1</v>
      </c>
      <c r="CL7" s="3">
        <v>0.99950000000000006</v>
      </c>
      <c r="CM7" s="3">
        <v>0.99209999999999998</v>
      </c>
      <c r="CN7" s="3">
        <v>0.98470000000000002</v>
      </c>
      <c r="CO7" s="3">
        <v>0.97729999999999995</v>
      </c>
      <c r="CP7" s="3">
        <v>0.9698</v>
      </c>
      <c r="CQ7" s="3">
        <v>0.96240000000000003</v>
      </c>
      <c r="CR7" s="3">
        <v>0.95489999999999997</v>
      </c>
      <c r="CS7" s="3">
        <v>0.94740000000000002</v>
      </c>
      <c r="CT7" s="3">
        <v>0.93989999999999996</v>
      </c>
      <c r="CU7" s="3">
        <v>0.93240000000000001</v>
      </c>
      <c r="CV7" s="3">
        <v>0.92479999999999996</v>
      </c>
      <c r="CW7" s="3">
        <v>0.9173</v>
      </c>
      <c r="CX7" s="3">
        <v>0.90969999999999995</v>
      </c>
      <c r="CY7" s="3">
        <v>0.90210000000000001</v>
      </c>
      <c r="CZ7" s="3">
        <v>0.89449999999999996</v>
      </c>
      <c r="DA7" s="3">
        <v>0.88690000000000002</v>
      </c>
      <c r="DB7" s="3">
        <v>0.87919999999999998</v>
      </c>
      <c r="DC7" s="3">
        <v>0.87160000000000004</v>
      </c>
      <c r="DD7" s="3">
        <v>0.8639</v>
      </c>
      <c r="DE7" s="3">
        <v>0.85619999999999996</v>
      </c>
      <c r="DF7" s="3">
        <v>0.84850000000000003</v>
      </c>
      <c r="DG7" s="3">
        <v>0.84079999999999999</v>
      </c>
      <c r="DH7" s="3">
        <v>0.83299999999999996</v>
      </c>
      <c r="DI7" s="3">
        <v>0.82530000000000003</v>
      </c>
      <c r="DJ7" s="3">
        <v>0.8175</v>
      </c>
      <c r="DK7" s="3">
        <v>0.80979999999999996</v>
      </c>
      <c r="DL7" s="3">
        <v>0.80200000000000005</v>
      </c>
      <c r="DM7" s="3">
        <v>0.79420000000000002</v>
      </c>
      <c r="DN7" s="3">
        <v>0.7863</v>
      </c>
      <c r="DO7" s="3">
        <v>0.77849999999999997</v>
      </c>
      <c r="DP7" s="3">
        <v>0.77059999999999995</v>
      </c>
      <c r="DQ7" s="3">
        <v>0.76280000000000003</v>
      </c>
      <c r="DR7" s="3">
        <v>0.75490000000000002</v>
      </c>
      <c r="DS7" s="3">
        <v>0.747</v>
      </c>
      <c r="DT7" s="3">
        <v>0.73909999999999998</v>
      </c>
      <c r="DU7" s="3">
        <v>0.73119999999999996</v>
      </c>
      <c r="DV7" s="3">
        <v>0.72319999999999995</v>
      </c>
      <c r="DW7" s="3">
        <v>0.71530000000000005</v>
      </c>
      <c r="DX7" s="3">
        <v>0.70730000000000004</v>
      </c>
      <c r="DY7" s="3">
        <v>0.69920000000000004</v>
      </c>
      <c r="DZ7" s="3">
        <v>0.69059999999999999</v>
      </c>
      <c r="EA7" s="3">
        <v>0.68159999999999998</v>
      </c>
      <c r="EB7" s="3">
        <v>0.67200000000000004</v>
      </c>
      <c r="EC7" s="3">
        <v>0.66200000000000003</v>
      </c>
      <c r="ED7" s="3">
        <v>0.65159999999999996</v>
      </c>
      <c r="EE7" s="3">
        <v>0.64070000000000005</v>
      </c>
      <c r="EF7" s="3">
        <v>0.62919999999999998</v>
      </c>
      <c r="EG7" s="3">
        <v>0.61739999999999995</v>
      </c>
      <c r="EH7" s="3">
        <v>0.60509999999999997</v>
      </c>
      <c r="EI7" s="3">
        <v>0.59219999999999995</v>
      </c>
      <c r="EJ7" s="3">
        <v>0.57899999999999996</v>
      </c>
      <c r="EK7" s="3">
        <v>0.56520000000000004</v>
      </c>
      <c r="EL7" s="3">
        <v>0.55100000000000005</v>
      </c>
      <c r="EM7" s="3">
        <v>0.5363</v>
      </c>
      <c r="EN7" s="3">
        <v>0.5212</v>
      </c>
      <c r="EO7" s="3">
        <v>0.50560000000000005</v>
      </c>
      <c r="EP7" s="3">
        <v>0.48949999999999999</v>
      </c>
      <c r="EQ7" s="3">
        <v>0.47289999999999999</v>
      </c>
      <c r="ER7" s="3">
        <v>0.45590000000000003</v>
      </c>
      <c r="ES7" s="3">
        <v>0.43840000000000001</v>
      </c>
      <c r="ET7" s="3">
        <v>0.42049999999999998</v>
      </c>
      <c r="EU7" s="3">
        <v>0.40200000000000002</v>
      </c>
      <c r="EV7" s="3">
        <v>0.3831</v>
      </c>
      <c r="EW7" s="3">
        <v>0.36380000000000001</v>
      </c>
      <c r="EX7" s="3">
        <v>0.34399999999999997</v>
      </c>
      <c r="EY7" s="3">
        <v>0.32369999999999999</v>
      </c>
      <c r="EZ7" s="3">
        <v>0.3029</v>
      </c>
      <c r="FA7" s="3">
        <v>0.28160000000000002</v>
      </c>
      <c r="FB7" s="3">
        <v>0.25990000000000002</v>
      </c>
      <c r="FC7" s="3">
        <v>0.23769999999999999</v>
      </c>
      <c r="FD7" s="3">
        <v>0.21510000000000001</v>
      </c>
      <c r="FE7" s="3">
        <v>0.19189999999999999</v>
      </c>
      <c r="FF7" s="3">
        <v>0.16830000000000001</v>
      </c>
      <c r="FG7" s="3">
        <v>0.14419999999999999</v>
      </c>
      <c r="FH7" s="3">
        <v>0.1195</v>
      </c>
      <c r="FI7" s="3">
        <v>9.4299999999999995E-2</v>
      </c>
    </row>
    <row r="8" spans="1:165" x14ac:dyDescent="0.2">
      <c r="A8" s="6" t="s">
        <v>28</v>
      </c>
      <c r="B8" s="6" t="s">
        <v>200</v>
      </c>
      <c r="C8" s="6" t="s">
        <v>28</v>
      </c>
      <c r="D8" s="3">
        <v>1</v>
      </c>
      <c r="E8" s="3">
        <v>1</v>
      </c>
      <c r="F8" s="3">
        <v>1</v>
      </c>
      <c r="G8" s="3">
        <v>0.99729999999999996</v>
      </c>
      <c r="H8" s="3">
        <v>0.99109999999999998</v>
      </c>
      <c r="I8" s="3">
        <v>0.9849</v>
      </c>
      <c r="J8" s="3">
        <v>0.97860000000000003</v>
      </c>
      <c r="K8" s="3">
        <v>0.97230000000000005</v>
      </c>
      <c r="L8" s="3">
        <v>0.96599999999999997</v>
      </c>
      <c r="M8" s="3">
        <v>0.95960000000000001</v>
      </c>
      <c r="N8" s="3">
        <v>0.95320000000000005</v>
      </c>
      <c r="O8" s="3">
        <v>0.94679999999999997</v>
      </c>
      <c r="P8" s="3">
        <v>0.94030000000000002</v>
      </c>
      <c r="Q8" s="3">
        <v>0.93379999999999996</v>
      </c>
      <c r="R8" s="3">
        <v>0.92720000000000002</v>
      </c>
      <c r="S8" s="3">
        <v>0.92059999999999997</v>
      </c>
      <c r="T8" s="3">
        <v>0.91400000000000003</v>
      </c>
      <c r="U8" s="3">
        <v>0.9073</v>
      </c>
      <c r="V8" s="3">
        <v>0.90059999999999996</v>
      </c>
      <c r="W8" s="3">
        <v>0.89390000000000003</v>
      </c>
      <c r="X8" s="3">
        <v>0.8871</v>
      </c>
      <c r="Y8" s="3">
        <v>0.88029999999999997</v>
      </c>
      <c r="Z8" s="3">
        <v>0.87339999999999995</v>
      </c>
      <c r="AA8" s="3">
        <v>0.86660000000000004</v>
      </c>
      <c r="AB8" s="3">
        <v>0.85960000000000003</v>
      </c>
      <c r="AC8" s="3">
        <v>0.85270000000000001</v>
      </c>
      <c r="AD8" s="3">
        <v>0.84570000000000001</v>
      </c>
      <c r="AE8" s="3">
        <v>0.8387</v>
      </c>
      <c r="AF8" s="3">
        <v>0.83160000000000001</v>
      </c>
      <c r="AG8" s="3">
        <v>0.8246</v>
      </c>
      <c r="AH8" s="3">
        <v>0.81740000000000002</v>
      </c>
      <c r="AI8" s="3">
        <v>0.81030000000000002</v>
      </c>
      <c r="AJ8" s="3">
        <v>0.80310000000000004</v>
      </c>
      <c r="AK8" s="3">
        <v>0.79590000000000005</v>
      </c>
      <c r="AL8" s="3">
        <v>0.78869999999999996</v>
      </c>
      <c r="AM8" s="3">
        <v>0.78139999999999998</v>
      </c>
      <c r="AN8" s="3">
        <v>0.77410000000000001</v>
      </c>
      <c r="AO8" s="3">
        <v>0.76680000000000004</v>
      </c>
      <c r="AP8" s="3">
        <v>0.75939999999999996</v>
      </c>
      <c r="AQ8" s="3">
        <v>0.752</v>
      </c>
      <c r="AR8" s="3">
        <v>0.74460000000000004</v>
      </c>
      <c r="AS8" s="3">
        <v>0.73709999999999998</v>
      </c>
      <c r="AT8" s="3">
        <v>0.72960000000000003</v>
      </c>
      <c r="AU8" s="3">
        <v>0.72209999999999996</v>
      </c>
      <c r="AV8" s="3">
        <v>0.71460000000000001</v>
      </c>
      <c r="AW8" s="3">
        <v>0.70699999999999996</v>
      </c>
      <c r="AX8" s="3">
        <v>0.69940000000000002</v>
      </c>
      <c r="AY8" s="3">
        <v>0.69179999999999997</v>
      </c>
      <c r="AZ8" s="3">
        <v>0.6835</v>
      </c>
      <c r="BA8" s="3">
        <v>0.67459999999999998</v>
      </c>
      <c r="BB8" s="3">
        <v>0.66510000000000002</v>
      </c>
      <c r="BC8" s="3">
        <v>0.65490000000000004</v>
      </c>
      <c r="BD8" s="3">
        <v>0.64400000000000002</v>
      </c>
      <c r="BE8" s="3">
        <v>0.63249999999999995</v>
      </c>
      <c r="BF8" s="3">
        <v>0.62039999999999995</v>
      </c>
      <c r="BG8" s="3">
        <v>0.60760000000000003</v>
      </c>
      <c r="BH8" s="3">
        <v>0.59419999999999995</v>
      </c>
      <c r="BI8" s="3">
        <v>0.58009999999999995</v>
      </c>
      <c r="BJ8" s="3">
        <v>0.56540000000000001</v>
      </c>
      <c r="BK8" s="3">
        <v>0.55010000000000003</v>
      </c>
      <c r="BL8" s="3">
        <v>0.53410000000000002</v>
      </c>
      <c r="BM8" s="3">
        <v>0.51749999999999996</v>
      </c>
      <c r="BN8" s="3">
        <v>0.50019999999999998</v>
      </c>
      <c r="BO8" s="3">
        <v>0.48230000000000001</v>
      </c>
      <c r="BP8" s="3">
        <v>0.46379999999999999</v>
      </c>
      <c r="BQ8" s="3">
        <v>0.4446</v>
      </c>
      <c r="BR8" s="3">
        <v>0.42480000000000001</v>
      </c>
      <c r="BS8" s="3">
        <v>0.40429999999999999</v>
      </c>
      <c r="BT8" s="3">
        <v>0.38319999999999999</v>
      </c>
      <c r="BU8" s="3">
        <v>0.3614</v>
      </c>
      <c r="BV8" s="3">
        <v>0.33900000000000002</v>
      </c>
      <c r="BW8" s="3">
        <v>0.316</v>
      </c>
      <c r="BX8" s="3">
        <v>0.2923</v>
      </c>
      <c r="BY8" s="3">
        <v>0.26800000000000002</v>
      </c>
      <c r="BZ8" s="3">
        <v>0.24310000000000001</v>
      </c>
      <c r="CA8" s="3">
        <v>0.2175</v>
      </c>
      <c r="CB8" s="3">
        <v>0.1913</v>
      </c>
      <c r="CC8" s="3">
        <v>0.16439999999999999</v>
      </c>
      <c r="CD8" s="3">
        <v>0.13689999999999999</v>
      </c>
      <c r="CE8" s="3">
        <v>0.10879999999999999</v>
      </c>
      <c r="CF8" s="3">
        <v>0.08</v>
      </c>
      <c r="CG8" s="3">
        <v>1</v>
      </c>
      <c r="CH8" s="3">
        <v>1</v>
      </c>
      <c r="CI8" s="3">
        <v>1</v>
      </c>
      <c r="CJ8" s="3">
        <v>0.996</v>
      </c>
      <c r="CK8" s="3">
        <v>0.98860000000000003</v>
      </c>
      <c r="CL8" s="3">
        <v>0.98119999999999996</v>
      </c>
      <c r="CM8" s="3">
        <v>0.9738</v>
      </c>
      <c r="CN8" s="3">
        <v>0.96640000000000004</v>
      </c>
      <c r="CO8" s="3">
        <v>0.95899999999999996</v>
      </c>
      <c r="CP8" s="3">
        <v>0.95150000000000001</v>
      </c>
      <c r="CQ8" s="3">
        <v>0.94410000000000005</v>
      </c>
      <c r="CR8" s="3">
        <v>0.93669999999999998</v>
      </c>
      <c r="CS8" s="3">
        <v>0.92930000000000001</v>
      </c>
      <c r="CT8" s="3">
        <v>0.92179999999999995</v>
      </c>
      <c r="CU8" s="3">
        <v>0.91439999999999999</v>
      </c>
      <c r="CV8" s="3">
        <v>0.90690000000000004</v>
      </c>
      <c r="CW8" s="3">
        <v>0.89949999999999997</v>
      </c>
      <c r="CX8" s="3">
        <v>0.8921</v>
      </c>
      <c r="CY8" s="3">
        <v>0.88460000000000005</v>
      </c>
      <c r="CZ8" s="3">
        <v>0.87719999999999998</v>
      </c>
      <c r="DA8" s="3">
        <v>0.86970000000000003</v>
      </c>
      <c r="DB8" s="3">
        <v>0.86229999999999996</v>
      </c>
      <c r="DC8" s="3">
        <v>0.8548</v>
      </c>
      <c r="DD8" s="3">
        <v>0.84730000000000005</v>
      </c>
      <c r="DE8" s="3">
        <v>0.83989999999999998</v>
      </c>
      <c r="DF8" s="3">
        <v>0.83240000000000003</v>
      </c>
      <c r="DG8" s="3">
        <v>0.82489999999999997</v>
      </c>
      <c r="DH8" s="3">
        <v>0.8175</v>
      </c>
      <c r="DI8" s="3">
        <v>0.81</v>
      </c>
      <c r="DJ8" s="3">
        <v>0.80249999999999999</v>
      </c>
      <c r="DK8" s="3">
        <v>0.79510000000000003</v>
      </c>
      <c r="DL8" s="3">
        <v>0.78759999999999997</v>
      </c>
      <c r="DM8" s="3">
        <v>0.78010000000000002</v>
      </c>
      <c r="DN8" s="3">
        <v>0.77259999999999995</v>
      </c>
      <c r="DO8" s="3">
        <v>0.7651</v>
      </c>
      <c r="DP8" s="3">
        <v>0.75760000000000005</v>
      </c>
      <c r="DQ8" s="3">
        <v>0.75009999999999999</v>
      </c>
      <c r="DR8" s="3">
        <v>0.74270000000000003</v>
      </c>
      <c r="DS8" s="3">
        <v>0.73519999999999996</v>
      </c>
      <c r="DT8" s="3">
        <v>0.72770000000000001</v>
      </c>
      <c r="DU8" s="3">
        <v>0.72019999999999995</v>
      </c>
      <c r="DV8" s="3">
        <v>0.7127</v>
      </c>
      <c r="DW8" s="3">
        <v>0.70520000000000005</v>
      </c>
      <c r="DX8" s="3">
        <v>0.6976</v>
      </c>
      <c r="DY8" s="3">
        <v>0.68969999999999998</v>
      </c>
      <c r="DZ8" s="3">
        <v>0.68120000000000003</v>
      </c>
      <c r="EA8" s="3">
        <v>0.67220000000000002</v>
      </c>
      <c r="EB8" s="3">
        <v>0.66279999999999994</v>
      </c>
      <c r="EC8" s="3">
        <v>0.65290000000000004</v>
      </c>
      <c r="ED8" s="3">
        <v>0.64249999999999996</v>
      </c>
      <c r="EE8" s="3">
        <v>0.63160000000000005</v>
      </c>
      <c r="EF8" s="3">
        <v>0.62019999999999997</v>
      </c>
      <c r="EG8" s="3">
        <v>0.60829999999999995</v>
      </c>
      <c r="EH8" s="3">
        <v>0.59599999999999997</v>
      </c>
      <c r="EI8" s="3">
        <v>0.58320000000000005</v>
      </c>
      <c r="EJ8" s="3">
        <v>0.56979999999999997</v>
      </c>
      <c r="EK8" s="3">
        <v>0.55610000000000004</v>
      </c>
      <c r="EL8" s="3">
        <v>0.54179999999999995</v>
      </c>
      <c r="EM8" s="3">
        <v>0.52700000000000002</v>
      </c>
      <c r="EN8" s="3">
        <v>0.51180000000000003</v>
      </c>
      <c r="EO8" s="3">
        <v>0.496</v>
      </c>
      <c r="EP8" s="3">
        <v>0.4798</v>
      </c>
      <c r="EQ8" s="3">
        <v>0.46310000000000001</v>
      </c>
      <c r="ER8" s="3">
        <v>0.44600000000000001</v>
      </c>
      <c r="ES8" s="3">
        <v>0.42830000000000001</v>
      </c>
      <c r="ET8" s="3">
        <v>0.41020000000000001</v>
      </c>
      <c r="EU8" s="3">
        <v>0.39150000000000001</v>
      </c>
      <c r="EV8" s="3">
        <v>0.37240000000000001</v>
      </c>
      <c r="EW8" s="3">
        <v>0.3528</v>
      </c>
      <c r="EX8" s="3">
        <v>0.3327</v>
      </c>
      <c r="EY8" s="3">
        <v>0.31219999999999998</v>
      </c>
      <c r="EZ8" s="3">
        <v>0.29110000000000003</v>
      </c>
      <c r="FA8" s="3">
        <v>0.26960000000000001</v>
      </c>
      <c r="FB8" s="3">
        <v>0.24759999999999999</v>
      </c>
      <c r="FC8" s="3">
        <v>0.22509999999999999</v>
      </c>
      <c r="FD8" s="3">
        <v>0.2021</v>
      </c>
      <c r="FE8" s="3">
        <v>0.1787</v>
      </c>
      <c r="FF8" s="3">
        <v>0.1547</v>
      </c>
      <c r="FG8" s="3">
        <v>0.1303</v>
      </c>
      <c r="FH8" s="3">
        <v>0.10539999999999999</v>
      </c>
      <c r="FI8" s="3">
        <v>0.08</v>
      </c>
    </row>
    <row r="9" spans="1:165" x14ac:dyDescent="0.2">
      <c r="A9" s="6" t="s">
        <v>201</v>
      </c>
      <c r="B9" s="6" t="s">
        <v>200</v>
      </c>
      <c r="C9" s="6" t="s">
        <v>201</v>
      </c>
      <c r="D9" s="3">
        <v>1</v>
      </c>
      <c r="E9" s="3">
        <v>1</v>
      </c>
      <c r="F9" s="3">
        <v>0.99939999999999996</v>
      </c>
      <c r="G9" s="3">
        <v>0.99360000000000004</v>
      </c>
      <c r="H9" s="3">
        <v>0.98760000000000003</v>
      </c>
      <c r="I9" s="3">
        <v>0.98160000000000003</v>
      </c>
      <c r="J9" s="3">
        <v>0.97560000000000002</v>
      </c>
      <c r="K9" s="3">
        <v>0.96950000000000003</v>
      </c>
      <c r="L9" s="3">
        <v>0.96330000000000005</v>
      </c>
      <c r="M9" s="3">
        <v>0.95709999999999995</v>
      </c>
      <c r="N9" s="3">
        <v>0.95089999999999997</v>
      </c>
      <c r="O9" s="3">
        <v>0.94450000000000001</v>
      </c>
      <c r="P9" s="3">
        <v>0.93810000000000004</v>
      </c>
      <c r="Q9" s="3">
        <v>0.93169999999999997</v>
      </c>
      <c r="R9" s="3">
        <v>0.92520000000000002</v>
      </c>
      <c r="S9" s="3">
        <v>0.91869999999999996</v>
      </c>
      <c r="T9" s="3">
        <v>0.91210000000000002</v>
      </c>
      <c r="U9" s="3">
        <v>0.90549999999999997</v>
      </c>
      <c r="V9" s="3">
        <v>0.89880000000000004</v>
      </c>
      <c r="W9" s="3">
        <v>0.89200000000000002</v>
      </c>
      <c r="X9" s="3">
        <v>0.88519999999999999</v>
      </c>
      <c r="Y9" s="3">
        <v>0.87839999999999996</v>
      </c>
      <c r="Z9" s="3">
        <v>0.87150000000000005</v>
      </c>
      <c r="AA9" s="3">
        <v>0.86450000000000005</v>
      </c>
      <c r="AB9" s="3">
        <v>0.85760000000000003</v>
      </c>
      <c r="AC9" s="3">
        <v>0.85050000000000003</v>
      </c>
      <c r="AD9" s="3">
        <v>0.84340000000000004</v>
      </c>
      <c r="AE9" s="3">
        <v>0.83630000000000004</v>
      </c>
      <c r="AF9" s="3">
        <v>0.82909999999999995</v>
      </c>
      <c r="AG9" s="3">
        <v>0.82189999999999996</v>
      </c>
      <c r="AH9" s="3">
        <v>0.81459999999999999</v>
      </c>
      <c r="AI9" s="3">
        <v>0.80730000000000002</v>
      </c>
      <c r="AJ9" s="3">
        <v>0.79990000000000006</v>
      </c>
      <c r="AK9" s="3">
        <v>0.79249999999999998</v>
      </c>
      <c r="AL9" s="3">
        <v>0.78510000000000002</v>
      </c>
      <c r="AM9" s="3">
        <v>0.77759999999999996</v>
      </c>
      <c r="AN9" s="3">
        <v>0.77</v>
      </c>
      <c r="AO9" s="3">
        <v>0.76249999999999996</v>
      </c>
      <c r="AP9" s="3">
        <v>0.75480000000000003</v>
      </c>
      <c r="AQ9" s="3">
        <v>0.74719999999999998</v>
      </c>
      <c r="AR9" s="3">
        <v>0.73950000000000005</v>
      </c>
      <c r="AS9" s="3">
        <v>0.73170000000000002</v>
      </c>
      <c r="AT9" s="3">
        <v>0.72389999999999999</v>
      </c>
      <c r="AU9" s="3">
        <v>0.71609999999999996</v>
      </c>
      <c r="AV9" s="3">
        <v>0.70820000000000005</v>
      </c>
      <c r="AW9" s="3">
        <v>0.70030000000000003</v>
      </c>
      <c r="AX9" s="3">
        <v>0.69230000000000003</v>
      </c>
      <c r="AY9" s="3">
        <v>0.68430000000000002</v>
      </c>
      <c r="AZ9" s="3">
        <v>0.67630000000000001</v>
      </c>
      <c r="BA9" s="3">
        <v>0.66820000000000002</v>
      </c>
      <c r="BB9" s="3">
        <v>0.66010000000000002</v>
      </c>
      <c r="BC9" s="3">
        <v>0.65129999999999999</v>
      </c>
      <c r="BD9" s="3">
        <v>0.64170000000000005</v>
      </c>
      <c r="BE9" s="3">
        <v>0.63139999999999996</v>
      </c>
      <c r="BF9" s="3">
        <v>0.62039999999999995</v>
      </c>
      <c r="BG9" s="3">
        <v>0.60870000000000002</v>
      </c>
      <c r="BH9" s="3">
        <v>0.59619999999999995</v>
      </c>
      <c r="BI9" s="3">
        <v>0.58299999999999996</v>
      </c>
      <c r="BJ9" s="3">
        <v>0.56910000000000005</v>
      </c>
      <c r="BK9" s="3">
        <v>0.55449999999999999</v>
      </c>
      <c r="BL9" s="3">
        <v>0.53910000000000002</v>
      </c>
      <c r="BM9" s="3">
        <v>0.52300000000000002</v>
      </c>
      <c r="BN9" s="3">
        <v>0.50619999999999998</v>
      </c>
      <c r="BO9" s="3">
        <v>0.48859999999999998</v>
      </c>
      <c r="BP9" s="3">
        <v>0.47039999999999998</v>
      </c>
      <c r="BQ9" s="3">
        <v>0.45140000000000002</v>
      </c>
      <c r="BR9" s="3">
        <v>0.43169999999999997</v>
      </c>
      <c r="BS9" s="3">
        <v>0.41120000000000001</v>
      </c>
      <c r="BT9" s="3">
        <v>0.3901</v>
      </c>
      <c r="BU9" s="3">
        <v>0.36820000000000003</v>
      </c>
      <c r="BV9" s="3">
        <v>0.34560000000000002</v>
      </c>
      <c r="BW9" s="3">
        <v>0.32229999999999998</v>
      </c>
      <c r="BX9" s="3">
        <v>0.29830000000000001</v>
      </c>
      <c r="BY9" s="3">
        <v>0.27350000000000002</v>
      </c>
      <c r="BZ9" s="3">
        <v>0.248</v>
      </c>
      <c r="CA9" s="3">
        <v>0.2218</v>
      </c>
      <c r="CB9" s="3">
        <v>0.19489999999999999</v>
      </c>
      <c r="CC9" s="3">
        <v>0.16719999999999999</v>
      </c>
      <c r="CD9" s="3">
        <v>0.1389</v>
      </c>
      <c r="CE9" s="3">
        <v>0.10979999999999999</v>
      </c>
      <c r="CF9" s="3">
        <v>0.08</v>
      </c>
      <c r="CG9" s="3">
        <v>1</v>
      </c>
      <c r="CH9" s="3">
        <v>1</v>
      </c>
      <c r="CI9" s="3">
        <v>0.99470000000000003</v>
      </c>
      <c r="CJ9" s="3">
        <v>0.98829999999999996</v>
      </c>
      <c r="CK9" s="3">
        <v>0.9819</v>
      </c>
      <c r="CL9" s="3">
        <v>0.97540000000000004</v>
      </c>
      <c r="CM9" s="3">
        <v>0.96889999999999998</v>
      </c>
      <c r="CN9" s="3">
        <v>0.96230000000000004</v>
      </c>
      <c r="CO9" s="3">
        <v>0.95569999999999999</v>
      </c>
      <c r="CP9" s="3">
        <v>0.94910000000000005</v>
      </c>
      <c r="CQ9" s="3">
        <v>0.94240000000000002</v>
      </c>
      <c r="CR9" s="3">
        <v>0.93569999999999998</v>
      </c>
      <c r="CS9" s="3">
        <v>0.92900000000000005</v>
      </c>
      <c r="CT9" s="3">
        <v>0.92220000000000002</v>
      </c>
      <c r="CU9" s="3">
        <v>0.91539999999999999</v>
      </c>
      <c r="CV9" s="3">
        <v>0.90849999999999997</v>
      </c>
      <c r="CW9" s="3">
        <v>0.90159999999999996</v>
      </c>
      <c r="CX9" s="3">
        <v>0.89470000000000005</v>
      </c>
      <c r="CY9" s="3">
        <v>0.88770000000000004</v>
      </c>
      <c r="CZ9" s="3">
        <v>0.88070000000000004</v>
      </c>
      <c r="DA9" s="3">
        <v>0.87370000000000003</v>
      </c>
      <c r="DB9" s="3">
        <v>0.86660000000000004</v>
      </c>
      <c r="DC9" s="3">
        <v>0.85950000000000004</v>
      </c>
      <c r="DD9" s="3">
        <v>0.85240000000000005</v>
      </c>
      <c r="DE9" s="3">
        <v>0.84519999999999995</v>
      </c>
      <c r="DF9" s="3">
        <v>0.83799999999999997</v>
      </c>
      <c r="DG9" s="3">
        <v>0.83079999999999998</v>
      </c>
      <c r="DH9" s="3">
        <v>0.82350000000000001</v>
      </c>
      <c r="DI9" s="3">
        <v>0.81620000000000004</v>
      </c>
      <c r="DJ9" s="3">
        <v>0.80889999999999995</v>
      </c>
      <c r="DK9" s="3">
        <v>0.80149999999999999</v>
      </c>
      <c r="DL9" s="3">
        <v>0.79410000000000003</v>
      </c>
      <c r="DM9" s="3">
        <v>0.78669999999999995</v>
      </c>
      <c r="DN9" s="3">
        <v>0.7792</v>
      </c>
      <c r="DO9" s="3">
        <v>0.77170000000000005</v>
      </c>
      <c r="DP9" s="3">
        <v>0.76419999999999999</v>
      </c>
      <c r="DQ9" s="3">
        <v>0.75660000000000005</v>
      </c>
      <c r="DR9" s="3">
        <v>0.749</v>
      </c>
      <c r="DS9" s="3">
        <v>0.74139999999999995</v>
      </c>
      <c r="DT9" s="3">
        <v>0.73380000000000001</v>
      </c>
      <c r="DU9" s="3">
        <v>0.72609999999999997</v>
      </c>
      <c r="DV9" s="3">
        <v>0.71840000000000004</v>
      </c>
      <c r="DW9" s="3">
        <v>0.7107</v>
      </c>
      <c r="DX9" s="3">
        <v>0.70250000000000001</v>
      </c>
      <c r="DY9" s="3">
        <v>0.69379999999999997</v>
      </c>
      <c r="DZ9" s="3">
        <v>0.68469999999999998</v>
      </c>
      <c r="EA9" s="3">
        <v>0.67520000000000002</v>
      </c>
      <c r="EB9" s="3">
        <v>0.66520000000000001</v>
      </c>
      <c r="EC9" s="3">
        <v>0.65469999999999995</v>
      </c>
      <c r="ED9" s="3">
        <v>0.64380000000000004</v>
      </c>
      <c r="EE9" s="3">
        <v>0.63239999999999996</v>
      </c>
      <c r="EF9" s="3">
        <v>0.62050000000000005</v>
      </c>
      <c r="EG9" s="3">
        <v>0.60819999999999996</v>
      </c>
      <c r="EH9" s="3">
        <v>0.59550000000000003</v>
      </c>
      <c r="EI9" s="3">
        <v>0.58230000000000004</v>
      </c>
      <c r="EJ9" s="3">
        <v>0.56859999999999999</v>
      </c>
      <c r="EK9" s="3">
        <v>0.55449999999999999</v>
      </c>
      <c r="EL9" s="3">
        <v>0.53990000000000005</v>
      </c>
      <c r="EM9" s="3">
        <v>0.52490000000000003</v>
      </c>
      <c r="EN9" s="3">
        <v>0.50939999999999996</v>
      </c>
      <c r="EO9" s="3">
        <v>0.49349999999999999</v>
      </c>
      <c r="EP9" s="3">
        <v>0.47710000000000002</v>
      </c>
      <c r="EQ9" s="3">
        <v>0.46029999999999999</v>
      </c>
      <c r="ER9" s="3">
        <v>0.443</v>
      </c>
      <c r="ES9" s="3">
        <v>0.42530000000000001</v>
      </c>
      <c r="ET9" s="3">
        <v>0.40710000000000002</v>
      </c>
      <c r="EU9" s="3">
        <v>0.38840000000000002</v>
      </c>
      <c r="EV9" s="3">
        <v>0.36930000000000002</v>
      </c>
      <c r="EW9" s="3">
        <v>0.3498</v>
      </c>
      <c r="EX9" s="3">
        <v>0.32979999999999998</v>
      </c>
      <c r="EY9" s="3">
        <v>0.30930000000000002</v>
      </c>
      <c r="EZ9" s="3">
        <v>0.28839999999999999</v>
      </c>
      <c r="FA9" s="3">
        <v>0.2671</v>
      </c>
      <c r="FB9" s="3">
        <v>0.24529999999999999</v>
      </c>
      <c r="FC9" s="3">
        <v>0.223</v>
      </c>
      <c r="FD9" s="3">
        <v>0.20030000000000001</v>
      </c>
      <c r="FE9" s="3">
        <v>0.17710000000000001</v>
      </c>
      <c r="FF9" s="3">
        <v>0.1535</v>
      </c>
      <c r="FG9" s="3">
        <v>0.1295</v>
      </c>
      <c r="FH9" s="3">
        <v>0.105</v>
      </c>
      <c r="FI9" s="3">
        <v>0.08</v>
      </c>
    </row>
    <row r="10" spans="1:165" x14ac:dyDescent="0.2">
      <c r="A10" s="6" t="s">
        <v>61</v>
      </c>
      <c r="B10" s="6" t="s">
        <v>200</v>
      </c>
      <c r="C10" s="6" t="s">
        <v>61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0.99929999999999997</v>
      </c>
      <c r="J10" s="3">
        <v>0.99219999999999997</v>
      </c>
      <c r="K10" s="3">
        <v>0.98509999999999998</v>
      </c>
      <c r="L10" s="3">
        <v>0.97799999999999998</v>
      </c>
      <c r="M10" s="3">
        <v>0.9708</v>
      </c>
      <c r="N10" s="3">
        <v>0.96360000000000001</v>
      </c>
      <c r="O10" s="3">
        <v>0.95640000000000003</v>
      </c>
      <c r="P10" s="3">
        <v>0.94910000000000005</v>
      </c>
      <c r="Q10" s="3">
        <v>0.94189999999999996</v>
      </c>
      <c r="R10" s="3">
        <v>0.9345</v>
      </c>
      <c r="S10" s="3">
        <v>0.92720000000000002</v>
      </c>
      <c r="T10" s="3">
        <v>0.91990000000000005</v>
      </c>
      <c r="U10" s="3">
        <v>0.91249999999999998</v>
      </c>
      <c r="V10" s="3">
        <v>0.90510000000000002</v>
      </c>
      <c r="W10" s="3">
        <v>0.89759999999999995</v>
      </c>
      <c r="X10" s="3">
        <v>0.8901</v>
      </c>
      <c r="Y10" s="3">
        <v>0.88270000000000004</v>
      </c>
      <c r="Z10" s="3">
        <v>0.87509999999999999</v>
      </c>
      <c r="AA10" s="3">
        <v>0.86760000000000004</v>
      </c>
      <c r="AB10" s="3">
        <v>0.86</v>
      </c>
      <c r="AC10" s="3">
        <v>0.85240000000000005</v>
      </c>
      <c r="AD10" s="3">
        <v>0.8448</v>
      </c>
      <c r="AE10" s="3">
        <v>0.83720000000000006</v>
      </c>
      <c r="AF10" s="3">
        <v>0.82950000000000002</v>
      </c>
      <c r="AG10" s="3">
        <v>0.82179999999999997</v>
      </c>
      <c r="AH10" s="3">
        <v>0.81410000000000005</v>
      </c>
      <c r="AI10" s="3">
        <v>0.80640000000000001</v>
      </c>
      <c r="AJ10" s="3">
        <v>0.79859999999999998</v>
      </c>
      <c r="AK10" s="3">
        <v>0.79079999999999995</v>
      </c>
      <c r="AL10" s="3">
        <v>0.78300000000000003</v>
      </c>
      <c r="AM10" s="3">
        <v>0.7752</v>
      </c>
      <c r="AN10" s="3">
        <v>0.76739999999999997</v>
      </c>
      <c r="AO10" s="3">
        <v>0.75949999999999995</v>
      </c>
      <c r="AP10" s="3">
        <v>0.75160000000000005</v>
      </c>
      <c r="AQ10" s="3">
        <v>0.74370000000000003</v>
      </c>
      <c r="AR10" s="3">
        <v>0.73570000000000002</v>
      </c>
      <c r="AS10" s="3">
        <v>0.7278</v>
      </c>
      <c r="AT10" s="3">
        <v>0.7198</v>
      </c>
      <c r="AU10" s="3">
        <v>0.71179999999999999</v>
      </c>
      <c r="AV10" s="3">
        <v>0.70379999999999998</v>
      </c>
      <c r="AW10" s="3">
        <v>0.69569999999999999</v>
      </c>
      <c r="AX10" s="3">
        <v>0.68769999999999998</v>
      </c>
      <c r="AY10" s="3">
        <v>0.67959999999999998</v>
      </c>
      <c r="AZ10" s="3">
        <v>0.67149999999999999</v>
      </c>
      <c r="BA10" s="3">
        <v>0.66339999999999999</v>
      </c>
      <c r="BB10" s="3">
        <v>0.6552</v>
      </c>
      <c r="BC10" s="3">
        <v>0.64639999999999997</v>
      </c>
      <c r="BD10" s="3">
        <v>0.63670000000000004</v>
      </c>
      <c r="BE10" s="3">
        <v>0.62629999999999997</v>
      </c>
      <c r="BF10" s="3">
        <v>0.61509999999999998</v>
      </c>
      <c r="BG10" s="3">
        <v>0.60319999999999996</v>
      </c>
      <c r="BH10" s="3">
        <v>0.59050000000000002</v>
      </c>
      <c r="BI10" s="3">
        <v>0.57709999999999995</v>
      </c>
      <c r="BJ10" s="3">
        <v>0.56289999999999996</v>
      </c>
      <c r="BK10" s="3">
        <v>0.54800000000000004</v>
      </c>
      <c r="BL10" s="3">
        <v>0.5323</v>
      </c>
      <c r="BM10" s="3">
        <v>0.51580000000000004</v>
      </c>
      <c r="BN10" s="3">
        <v>0.49859999999999999</v>
      </c>
      <c r="BO10" s="3">
        <v>0.48060000000000003</v>
      </c>
      <c r="BP10" s="3">
        <v>0.46189999999999998</v>
      </c>
      <c r="BQ10" s="3">
        <v>0.4425</v>
      </c>
      <c r="BR10" s="3">
        <v>0.42220000000000002</v>
      </c>
      <c r="BS10" s="3">
        <v>0.40129999999999999</v>
      </c>
      <c r="BT10" s="3">
        <v>0.3795</v>
      </c>
      <c r="BU10" s="3">
        <v>0.35699999999999998</v>
      </c>
      <c r="BV10" s="3">
        <v>0.33379999999999999</v>
      </c>
      <c r="BW10" s="3">
        <v>0.30980000000000002</v>
      </c>
      <c r="BX10" s="3">
        <v>0.28510000000000002</v>
      </c>
      <c r="BY10" s="3">
        <v>0.2596</v>
      </c>
      <c r="BZ10" s="3">
        <v>0.23330000000000001</v>
      </c>
      <c r="CA10" s="3">
        <v>0.20630000000000001</v>
      </c>
      <c r="CB10" s="3">
        <v>0.17849999999999999</v>
      </c>
      <c r="CC10" s="3">
        <v>0.15</v>
      </c>
      <c r="CD10" s="3">
        <v>0.1208</v>
      </c>
      <c r="CE10" s="3">
        <v>9.0800000000000006E-2</v>
      </c>
      <c r="CF10" s="3">
        <v>0.06</v>
      </c>
      <c r="CG10" s="3">
        <v>1</v>
      </c>
      <c r="CH10" s="3">
        <v>1</v>
      </c>
      <c r="CI10" s="3">
        <v>1</v>
      </c>
      <c r="CJ10" s="3">
        <v>1</v>
      </c>
      <c r="CK10" s="3">
        <v>1</v>
      </c>
      <c r="CL10" s="3">
        <v>1</v>
      </c>
      <c r="CM10" s="3">
        <v>1</v>
      </c>
      <c r="CN10" s="3">
        <v>1</v>
      </c>
      <c r="CO10" s="3">
        <v>0.99299999999999999</v>
      </c>
      <c r="CP10" s="3">
        <v>0.9849</v>
      </c>
      <c r="CQ10" s="3">
        <v>0.97670000000000001</v>
      </c>
      <c r="CR10" s="3">
        <v>0.96850000000000003</v>
      </c>
      <c r="CS10" s="3">
        <v>0.96030000000000004</v>
      </c>
      <c r="CT10" s="3">
        <v>0.95209999999999995</v>
      </c>
      <c r="CU10" s="3">
        <v>0.94379999999999997</v>
      </c>
      <c r="CV10" s="3">
        <v>0.9355</v>
      </c>
      <c r="CW10" s="3">
        <v>0.92710000000000004</v>
      </c>
      <c r="CX10" s="3">
        <v>0.91879999999999995</v>
      </c>
      <c r="CY10" s="3">
        <v>0.91039999999999999</v>
      </c>
      <c r="CZ10" s="3">
        <v>0.90190000000000003</v>
      </c>
      <c r="DA10" s="3">
        <v>0.89349999999999996</v>
      </c>
      <c r="DB10" s="3">
        <v>0.88500000000000001</v>
      </c>
      <c r="DC10" s="3">
        <v>0.87649999999999995</v>
      </c>
      <c r="DD10" s="3">
        <v>0.86799999999999999</v>
      </c>
      <c r="DE10" s="3">
        <v>0.85940000000000005</v>
      </c>
      <c r="DF10" s="3">
        <v>0.85089999999999999</v>
      </c>
      <c r="DG10" s="3">
        <v>0.84230000000000005</v>
      </c>
      <c r="DH10" s="3">
        <v>0.83360000000000001</v>
      </c>
      <c r="DI10" s="3">
        <v>0.82499999999999996</v>
      </c>
      <c r="DJ10" s="3">
        <v>0.81630000000000003</v>
      </c>
      <c r="DK10" s="3">
        <v>0.80759999999999998</v>
      </c>
      <c r="DL10" s="3">
        <v>0.79890000000000005</v>
      </c>
      <c r="DM10" s="3">
        <v>0.79010000000000002</v>
      </c>
      <c r="DN10" s="3">
        <v>0.78129999999999999</v>
      </c>
      <c r="DO10" s="3">
        <v>0.77249999999999996</v>
      </c>
      <c r="DP10" s="3">
        <v>0.76370000000000005</v>
      </c>
      <c r="DQ10" s="3">
        <v>0.75490000000000002</v>
      </c>
      <c r="DR10" s="3">
        <v>0.746</v>
      </c>
      <c r="DS10" s="3">
        <v>0.73709999999999998</v>
      </c>
      <c r="DT10" s="3">
        <v>0.72819999999999996</v>
      </c>
      <c r="DU10" s="3">
        <v>0.71930000000000005</v>
      </c>
      <c r="DV10" s="3">
        <v>0.71030000000000004</v>
      </c>
      <c r="DW10" s="3">
        <v>0.70130000000000003</v>
      </c>
      <c r="DX10" s="3">
        <v>0.69230000000000003</v>
      </c>
      <c r="DY10" s="3">
        <v>0.68330000000000002</v>
      </c>
      <c r="DZ10" s="3">
        <v>0.67430000000000001</v>
      </c>
      <c r="EA10" s="3">
        <v>0.66520000000000001</v>
      </c>
      <c r="EB10" s="3">
        <v>0.65610000000000002</v>
      </c>
      <c r="EC10" s="3">
        <v>0.64700000000000002</v>
      </c>
      <c r="ED10" s="3">
        <v>0.63790000000000002</v>
      </c>
      <c r="EE10" s="3">
        <v>0.62880000000000003</v>
      </c>
      <c r="EF10" s="3">
        <v>0.61960000000000004</v>
      </c>
      <c r="EG10" s="3">
        <v>0.60980000000000001</v>
      </c>
      <c r="EH10" s="3">
        <v>0.59930000000000005</v>
      </c>
      <c r="EI10" s="3">
        <v>0.58809999999999996</v>
      </c>
      <c r="EJ10" s="3">
        <v>0.57620000000000005</v>
      </c>
      <c r="EK10" s="3">
        <v>0.56369999999999998</v>
      </c>
      <c r="EL10" s="3">
        <v>0.55049999999999999</v>
      </c>
      <c r="EM10" s="3">
        <v>0.53659999999999997</v>
      </c>
      <c r="EN10" s="3">
        <v>0.52200000000000002</v>
      </c>
      <c r="EO10" s="3">
        <v>0.50670000000000004</v>
      </c>
      <c r="EP10" s="3">
        <v>0.49080000000000001</v>
      </c>
      <c r="EQ10" s="3">
        <v>0.47420000000000001</v>
      </c>
      <c r="ER10" s="3">
        <v>0.45689999999999997</v>
      </c>
      <c r="ES10" s="3">
        <v>0.439</v>
      </c>
      <c r="ET10" s="3">
        <v>0.4204</v>
      </c>
      <c r="EU10" s="3">
        <v>0.40100000000000002</v>
      </c>
      <c r="EV10" s="3">
        <v>0.38109999999999999</v>
      </c>
      <c r="EW10" s="3">
        <v>0.3604</v>
      </c>
      <c r="EX10" s="3">
        <v>0.33910000000000001</v>
      </c>
      <c r="EY10" s="3">
        <v>0.31709999999999999</v>
      </c>
      <c r="EZ10" s="3">
        <v>0.2944</v>
      </c>
      <c r="FA10" s="3">
        <v>0.27110000000000001</v>
      </c>
      <c r="FB10" s="3">
        <v>0.247</v>
      </c>
      <c r="FC10" s="3">
        <v>0.2223</v>
      </c>
      <c r="FD10" s="3">
        <v>0.19700000000000001</v>
      </c>
      <c r="FE10" s="3">
        <v>0.1709</v>
      </c>
      <c r="FF10" s="3">
        <v>0.14419999999999999</v>
      </c>
      <c r="FG10" s="3">
        <v>0.1168</v>
      </c>
      <c r="FH10" s="3">
        <v>8.8700000000000001E-2</v>
      </c>
      <c r="FI10" s="3">
        <v>0.06</v>
      </c>
    </row>
    <row r="11" spans="1:165" x14ac:dyDescent="0.2">
      <c r="A11" s="6" t="s">
        <v>62</v>
      </c>
      <c r="B11" s="6" t="s">
        <v>200</v>
      </c>
      <c r="C11" s="6" t="s">
        <v>62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0.99429999999999996</v>
      </c>
      <c r="L11" s="3">
        <v>0.98629999999999995</v>
      </c>
      <c r="M11" s="3">
        <v>0.97819999999999996</v>
      </c>
      <c r="N11" s="3">
        <v>0.97009999999999996</v>
      </c>
      <c r="O11" s="3">
        <v>0.96209999999999996</v>
      </c>
      <c r="P11" s="3">
        <v>0.95399999999999996</v>
      </c>
      <c r="Q11" s="3">
        <v>0.94599999999999995</v>
      </c>
      <c r="R11" s="3">
        <v>0.93799999999999994</v>
      </c>
      <c r="S11" s="3">
        <v>0.92989999999999995</v>
      </c>
      <c r="T11" s="3">
        <v>0.92190000000000005</v>
      </c>
      <c r="U11" s="3">
        <v>0.91390000000000005</v>
      </c>
      <c r="V11" s="3">
        <v>0.90590000000000004</v>
      </c>
      <c r="W11" s="3">
        <v>0.89800000000000002</v>
      </c>
      <c r="X11" s="3">
        <v>0.89</v>
      </c>
      <c r="Y11" s="3">
        <v>0.88200000000000001</v>
      </c>
      <c r="Z11" s="3">
        <v>0.874</v>
      </c>
      <c r="AA11" s="3">
        <v>0.86609999999999998</v>
      </c>
      <c r="AB11" s="3">
        <v>0.85819999999999996</v>
      </c>
      <c r="AC11" s="3">
        <v>0.85019999999999996</v>
      </c>
      <c r="AD11" s="3">
        <v>0.84230000000000005</v>
      </c>
      <c r="AE11" s="3">
        <v>0.83440000000000003</v>
      </c>
      <c r="AF11" s="3">
        <v>0.82650000000000001</v>
      </c>
      <c r="AG11" s="3">
        <v>0.81850000000000001</v>
      </c>
      <c r="AH11" s="3">
        <v>0.81059999999999999</v>
      </c>
      <c r="AI11" s="3">
        <v>0.80279999999999996</v>
      </c>
      <c r="AJ11" s="3">
        <v>0.79490000000000005</v>
      </c>
      <c r="AK11" s="3">
        <v>0.78700000000000003</v>
      </c>
      <c r="AL11" s="3">
        <v>0.77910000000000001</v>
      </c>
      <c r="AM11" s="3">
        <v>0.77129999999999999</v>
      </c>
      <c r="AN11" s="3">
        <v>0.76339999999999997</v>
      </c>
      <c r="AO11" s="3">
        <v>0.75560000000000005</v>
      </c>
      <c r="AP11" s="3">
        <v>0.74770000000000003</v>
      </c>
      <c r="AQ11" s="3">
        <v>0.7399</v>
      </c>
      <c r="AR11" s="3">
        <v>0.73209999999999997</v>
      </c>
      <c r="AS11" s="3">
        <v>0.72419999999999995</v>
      </c>
      <c r="AT11" s="3">
        <v>0.71640000000000004</v>
      </c>
      <c r="AU11" s="3">
        <v>0.70860000000000001</v>
      </c>
      <c r="AV11" s="3">
        <v>0.70079999999999998</v>
      </c>
      <c r="AW11" s="3">
        <v>0.69299999999999995</v>
      </c>
      <c r="AX11" s="3">
        <v>0.68520000000000003</v>
      </c>
      <c r="AY11" s="3">
        <v>0.67749999999999999</v>
      </c>
      <c r="AZ11" s="3">
        <v>0.66969999999999996</v>
      </c>
      <c r="BA11" s="3">
        <v>0.66190000000000004</v>
      </c>
      <c r="BB11" s="3">
        <v>0.65410000000000001</v>
      </c>
      <c r="BC11" s="3">
        <v>0.64559999999999995</v>
      </c>
      <c r="BD11" s="3">
        <v>0.63619999999999999</v>
      </c>
      <c r="BE11" s="3">
        <v>0.62609999999999999</v>
      </c>
      <c r="BF11" s="3">
        <v>0.61509999999999998</v>
      </c>
      <c r="BG11" s="3">
        <v>0.60340000000000005</v>
      </c>
      <c r="BH11" s="3">
        <v>0.59079999999999999</v>
      </c>
      <c r="BI11" s="3">
        <v>0.57750000000000001</v>
      </c>
      <c r="BJ11" s="3">
        <v>0.56330000000000002</v>
      </c>
      <c r="BK11" s="3">
        <v>0.5484</v>
      </c>
      <c r="BL11" s="3">
        <v>0.53259999999999996</v>
      </c>
      <c r="BM11" s="3">
        <v>0.5161</v>
      </c>
      <c r="BN11" s="3">
        <v>0.49869999999999998</v>
      </c>
      <c r="BO11" s="3">
        <v>0.48060000000000003</v>
      </c>
      <c r="BP11" s="3">
        <v>0.4617</v>
      </c>
      <c r="BQ11" s="3">
        <v>0.44190000000000002</v>
      </c>
      <c r="BR11" s="3">
        <v>0.4214</v>
      </c>
      <c r="BS11" s="3">
        <v>0.4</v>
      </c>
      <c r="BT11" s="3">
        <v>0.37790000000000001</v>
      </c>
      <c r="BU11" s="3">
        <v>0.35499999999999998</v>
      </c>
      <c r="BV11" s="3">
        <v>0.33129999999999998</v>
      </c>
      <c r="BW11" s="3">
        <v>0.30669999999999997</v>
      </c>
      <c r="BX11" s="3">
        <v>0.28139999999999998</v>
      </c>
      <c r="BY11" s="3">
        <v>0.25530000000000003</v>
      </c>
      <c r="BZ11" s="3">
        <v>0.2283</v>
      </c>
      <c r="CA11" s="3">
        <v>0.2006</v>
      </c>
      <c r="CB11" s="3">
        <v>0.1721</v>
      </c>
      <c r="CC11" s="3">
        <v>0.14280000000000001</v>
      </c>
      <c r="CD11" s="3">
        <v>0.11260000000000001</v>
      </c>
      <c r="CE11" s="3">
        <v>8.1699999999999995E-2</v>
      </c>
      <c r="CF11" s="3">
        <v>0.05</v>
      </c>
      <c r="CG11" s="3">
        <v>1</v>
      </c>
      <c r="CH11" s="3">
        <v>1</v>
      </c>
      <c r="CI11" s="3">
        <v>1</v>
      </c>
      <c r="CJ11" s="3">
        <v>1</v>
      </c>
      <c r="CK11" s="3">
        <v>1</v>
      </c>
      <c r="CL11" s="3">
        <v>0.99739999999999995</v>
      </c>
      <c r="CM11" s="3">
        <v>0.99039999999999995</v>
      </c>
      <c r="CN11" s="3">
        <v>0.98329999999999995</v>
      </c>
      <c r="CO11" s="3">
        <v>0.97609999999999997</v>
      </c>
      <c r="CP11" s="3">
        <v>0.96889999999999998</v>
      </c>
      <c r="CQ11" s="3">
        <v>0.96150000000000002</v>
      </c>
      <c r="CR11" s="3">
        <v>0.95409999999999995</v>
      </c>
      <c r="CS11" s="3">
        <v>0.94669999999999999</v>
      </c>
      <c r="CT11" s="3">
        <v>0.93920000000000003</v>
      </c>
      <c r="CU11" s="3">
        <v>0.93159999999999998</v>
      </c>
      <c r="CV11" s="3">
        <v>0.92390000000000005</v>
      </c>
      <c r="CW11" s="3">
        <v>0.91620000000000001</v>
      </c>
      <c r="CX11" s="3">
        <v>0.90839999999999999</v>
      </c>
      <c r="CY11" s="3">
        <v>0.90059999999999996</v>
      </c>
      <c r="CZ11" s="3">
        <v>0.89259999999999995</v>
      </c>
      <c r="DA11" s="3">
        <v>0.88470000000000004</v>
      </c>
      <c r="DB11" s="3">
        <v>0.87660000000000005</v>
      </c>
      <c r="DC11" s="3">
        <v>0.86850000000000005</v>
      </c>
      <c r="DD11" s="3">
        <v>0.86029999999999995</v>
      </c>
      <c r="DE11" s="3">
        <v>0.85209999999999997</v>
      </c>
      <c r="DF11" s="3">
        <v>0.84379999999999999</v>
      </c>
      <c r="DG11" s="3">
        <v>0.83550000000000002</v>
      </c>
      <c r="DH11" s="3">
        <v>0.82709999999999995</v>
      </c>
      <c r="DI11" s="3">
        <v>0.81859999999999999</v>
      </c>
      <c r="DJ11" s="3">
        <v>0.81010000000000004</v>
      </c>
      <c r="DK11" s="3">
        <v>0.80149999999999999</v>
      </c>
      <c r="DL11" s="3">
        <v>0.79290000000000005</v>
      </c>
      <c r="DM11" s="3">
        <v>0.78420000000000001</v>
      </c>
      <c r="DN11" s="3">
        <v>0.77549999999999997</v>
      </c>
      <c r="DO11" s="3">
        <v>0.76670000000000005</v>
      </c>
      <c r="DP11" s="3">
        <v>0.75780000000000003</v>
      </c>
      <c r="DQ11" s="3">
        <v>0.74890000000000001</v>
      </c>
      <c r="DR11" s="3">
        <v>0.7399</v>
      </c>
      <c r="DS11" s="3">
        <v>0.73089999999999999</v>
      </c>
      <c r="DT11" s="3">
        <v>0.72189999999999999</v>
      </c>
      <c r="DU11" s="3">
        <v>0.71279999999999999</v>
      </c>
      <c r="DV11" s="3">
        <v>0.7036</v>
      </c>
      <c r="DW11" s="3">
        <v>0.69440000000000002</v>
      </c>
      <c r="DX11" s="3">
        <v>0.68510000000000004</v>
      </c>
      <c r="DY11" s="3">
        <v>0.67579999999999996</v>
      </c>
      <c r="DZ11" s="3">
        <v>0.66649999999999998</v>
      </c>
      <c r="EA11" s="3">
        <v>0.65710000000000002</v>
      </c>
      <c r="EB11" s="3">
        <v>0.64759999999999995</v>
      </c>
      <c r="EC11" s="3">
        <v>0.6381</v>
      </c>
      <c r="ED11" s="3">
        <v>0.62860000000000005</v>
      </c>
      <c r="EE11" s="3">
        <v>0.61899999999999999</v>
      </c>
      <c r="EF11" s="3">
        <v>0.60940000000000005</v>
      </c>
      <c r="EG11" s="3">
        <v>0.59970000000000001</v>
      </c>
      <c r="EH11" s="3">
        <v>0.58930000000000005</v>
      </c>
      <c r="EI11" s="3">
        <v>0.57830000000000004</v>
      </c>
      <c r="EJ11" s="3">
        <v>0.5665</v>
      </c>
      <c r="EK11" s="3">
        <v>0.55410000000000004</v>
      </c>
      <c r="EL11" s="3">
        <v>0.54100000000000004</v>
      </c>
      <c r="EM11" s="3">
        <v>0.5272</v>
      </c>
      <c r="EN11" s="3">
        <v>0.51270000000000004</v>
      </c>
      <c r="EO11" s="3">
        <v>0.4975</v>
      </c>
      <c r="EP11" s="3">
        <v>0.48159999999999997</v>
      </c>
      <c r="EQ11" s="3">
        <v>0.46500000000000002</v>
      </c>
      <c r="ER11" s="3">
        <v>0.44779999999999998</v>
      </c>
      <c r="ES11" s="3">
        <v>0.4299</v>
      </c>
      <c r="ET11" s="3">
        <v>0.41120000000000001</v>
      </c>
      <c r="EU11" s="3">
        <v>0.39190000000000003</v>
      </c>
      <c r="EV11" s="3">
        <v>0.37190000000000001</v>
      </c>
      <c r="EW11" s="3">
        <v>0.3513</v>
      </c>
      <c r="EX11" s="3">
        <v>0.32990000000000003</v>
      </c>
      <c r="EY11" s="3">
        <v>0.30790000000000001</v>
      </c>
      <c r="EZ11" s="3">
        <v>0.28520000000000001</v>
      </c>
      <c r="FA11" s="3">
        <v>0.26179999999999998</v>
      </c>
      <c r="FB11" s="3">
        <v>0.23769999999999999</v>
      </c>
      <c r="FC11" s="3">
        <v>0.21290000000000001</v>
      </c>
      <c r="FD11" s="3">
        <v>0.1875</v>
      </c>
      <c r="FE11" s="3">
        <v>0.1613</v>
      </c>
      <c r="FF11" s="3">
        <v>0.13450000000000001</v>
      </c>
      <c r="FG11" s="3">
        <v>0.107</v>
      </c>
      <c r="FH11" s="3">
        <v>7.8799999999999995E-2</v>
      </c>
      <c r="FI11" s="3">
        <v>0.05</v>
      </c>
    </row>
    <row r="12" spans="1:165" x14ac:dyDescent="0.2">
      <c r="A12" s="6" t="s">
        <v>63</v>
      </c>
      <c r="B12" s="6" t="s">
        <v>200</v>
      </c>
      <c r="C12" s="6" t="s">
        <v>63</v>
      </c>
      <c r="D12" s="3">
        <v>1</v>
      </c>
      <c r="E12" s="3">
        <v>1</v>
      </c>
      <c r="F12" s="3">
        <v>1</v>
      </c>
      <c r="G12" s="3">
        <v>1</v>
      </c>
      <c r="H12" s="3">
        <v>0.99729999999999996</v>
      </c>
      <c r="I12" s="3">
        <v>0.98970000000000002</v>
      </c>
      <c r="J12" s="3">
        <v>0.98219999999999996</v>
      </c>
      <c r="K12" s="3">
        <v>0.97470000000000001</v>
      </c>
      <c r="L12" s="3">
        <v>0.96719999999999995</v>
      </c>
      <c r="M12" s="3">
        <v>0.9597</v>
      </c>
      <c r="N12" s="3">
        <v>0.95230000000000004</v>
      </c>
      <c r="O12" s="3">
        <v>0.94489999999999996</v>
      </c>
      <c r="P12" s="3">
        <v>0.9375</v>
      </c>
      <c r="Q12" s="3">
        <v>0.93010000000000004</v>
      </c>
      <c r="R12" s="3">
        <v>0.92279999999999995</v>
      </c>
      <c r="S12" s="3">
        <v>0.91549999999999998</v>
      </c>
      <c r="T12" s="3">
        <v>0.90820000000000001</v>
      </c>
      <c r="U12" s="3">
        <v>0.90090000000000003</v>
      </c>
      <c r="V12" s="3">
        <v>0.89370000000000005</v>
      </c>
      <c r="W12" s="3">
        <v>0.88649999999999995</v>
      </c>
      <c r="X12" s="3">
        <v>0.87929999999999997</v>
      </c>
      <c r="Y12" s="3">
        <v>0.87219999999999998</v>
      </c>
      <c r="Z12" s="3">
        <v>0.86499999999999999</v>
      </c>
      <c r="AA12" s="3">
        <v>0.8579</v>
      </c>
      <c r="AB12" s="3">
        <v>0.85089999999999999</v>
      </c>
      <c r="AC12" s="3">
        <v>0.84379999999999999</v>
      </c>
      <c r="AD12" s="3">
        <v>0.83679999999999999</v>
      </c>
      <c r="AE12" s="3">
        <v>0.82979999999999998</v>
      </c>
      <c r="AF12" s="3">
        <v>0.82279999999999998</v>
      </c>
      <c r="AG12" s="3">
        <v>0.81579999999999997</v>
      </c>
      <c r="AH12" s="3">
        <v>0.80889999999999995</v>
      </c>
      <c r="AI12" s="3">
        <v>0.80189999999999995</v>
      </c>
      <c r="AJ12" s="3">
        <v>0.79500000000000004</v>
      </c>
      <c r="AK12" s="3">
        <v>0.78820000000000001</v>
      </c>
      <c r="AL12" s="3">
        <v>0.78129999999999999</v>
      </c>
      <c r="AM12" s="3">
        <v>0.77449999999999997</v>
      </c>
      <c r="AN12" s="3">
        <v>0.76770000000000005</v>
      </c>
      <c r="AO12" s="3">
        <v>0.76090000000000002</v>
      </c>
      <c r="AP12" s="3">
        <v>0.75409999999999999</v>
      </c>
      <c r="AQ12" s="3">
        <v>0.74739999999999995</v>
      </c>
      <c r="AR12" s="3">
        <v>0.74070000000000003</v>
      </c>
      <c r="AS12" s="3">
        <v>0.73399999999999999</v>
      </c>
      <c r="AT12" s="3">
        <v>0.72729999999999995</v>
      </c>
      <c r="AU12" s="3">
        <v>0.72060000000000002</v>
      </c>
      <c r="AV12" s="3">
        <v>0.71399999999999997</v>
      </c>
      <c r="AW12" s="3">
        <v>0.70730000000000004</v>
      </c>
      <c r="AX12" s="3">
        <v>0.70069999999999999</v>
      </c>
      <c r="AY12" s="3">
        <v>0.69420000000000004</v>
      </c>
      <c r="AZ12" s="3">
        <v>0.68679999999999997</v>
      </c>
      <c r="BA12" s="3">
        <v>0.67869999999999997</v>
      </c>
      <c r="BB12" s="3">
        <v>0.66979999999999995</v>
      </c>
      <c r="BC12" s="3">
        <v>0.66010000000000002</v>
      </c>
      <c r="BD12" s="3">
        <v>0.64959999999999996</v>
      </c>
      <c r="BE12" s="3">
        <v>0.63829999999999998</v>
      </c>
      <c r="BF12" s="3">
        <v>0.62629999999999997</v>
      </c>
      <c r="BG12" s="3">
        <v>0.61350000000000005</v>
      </c>
      <c r="BH12" s="3">
        <v>0.59989999999999999</v>
      </c>
      <c r="BI12" s="3">
        <v>0.58560000000000001</v>
      </c>
      <c r="BJ12" s="3">
        <v>0.57040000000000002</v>
      </c>
      <c r="BK12" s="3">
        <v>0.55449999999999999</v>
      </c>
      <c r="BL12" s="3">
        <v>0.53779999999999994</v>
      </c>
      <c r="BM12" s="3">
        <v>0.52029999999999998</v>
      </c>
      <c r="BN12" s="3">
        <v>0.50209999999999999</v>
      </c>
      <c r="BO12" s="3">
        <v>0.48299999999999998</v>
      </c>
      <c r="BP12" s="3">
        <v>0.4632</v>
      </c>
      <c r="BQ12" s="3">
        <v>0.44259999999999999</v>
      </c>
      <c r="BR12" s="3">
        <v>0.42130000000000001</v>
      </c>
      <c r="BS12" s="3">
        <v>0.39910000000000001</v>
      </c>
      <c r="BT12" s="3">
        <v>0.37619999999999998</v>
      </c>
      <c r="BU12" s="3">
        <v>0.35239999999999999</v>
      </c>
      <c r="BV12" s="3">
        <v>0.32790000000000002</v>
      </c>
      <c r="BW12" s="3">
        <v>0.30270000000000002</v>
      </c>
      <c r="BX12" s="3">
        <v>0.27660000000000001</v>
      </c>
      <c r="BY12" s="3">
        <v>0.24979999999999999</v>
      </c>
      <c r="BZ12" s="3">
        <v>0.22209999999999999</v>
      </c>
      <c r="CA12" s="3">
        <v>0.19370000000000001</v>
      </c>
      <c r="CB12" s="3">
        <v>0.1646</v>
      </c>
      <c r="CC12" s="3">
        <v>0.1346</v>
      </c>
      <c r="CD12" s="3">
        <v>0.1038</v>
      </c>
      <c r="CE12" s="3">
        <v>7.2300000000000003E-2</v>
      </c>
      <c r="CF12" s="3">
        <v>0.04</v>
      </c>
      <c r="CG12" s="3">
        <v>1</v>
      </c>
      <c r="CH12" s="3">
        <v>1</v>
      </c>
      <c r="CI12" s="3">
        <v>1</v>
      </c>
      <c r="CJ12" s="3">
        <v>1</v>
      </c>
      <c r="CK12" s="3">
        <v>0.99370000000000003</v>
      </c>
      <c r="CL12" s="3">
        <v>0.9869</v>
      </c>
      <c r="CM12" s="3">
        <v>0.98009999999999997</v>
      </c>
      <c r="CN12" s="3">
        <v>0.97309999999999997</v>
      </c>
      <c r="CO12" s="3">
        <v>0.96609999999999996</v>
      </c>
      <c r="CP12" s="3">
        <v>0.95909999999999995</v>
      </c>
      <c r="CQ12" s="3">
        <v>0.95189999999999997</v>
      </c>
      <c r="CR12" s="3">
        <v>0.94469999999999998</v>
      </c>
      <c r="CS12" s="3">
        <v>0.93740000000000001</v>
      </c>
      <c r="CT12" s="3">
        <v>0.93010000000000004</v>
      </c>
      <c r="CU12" s="3">
        <v>0.92269999999999996</v>
      </c>
      <c r="CV12" s="3">
        <v>0.91520000000000001</v>
      </c>
      <c r="CW12" s="3">
        <v>0.90769999999999995</v>
      </c>
      <c r="CX12" s="3">
        <v>0.90010000000000001</v>
      </c>
      <c r="CY12" s="3">
        <v>0.89249999999999996</v>
      </c>
      <c r="CZ12" s="3">
        <v>0.88480000000000003</v>
      </c>
      <c r="DA12" s="3">
        <v>0.877</v>
      </c>
      <c r="DB12" s="3">
        <v>0.86919999999999997</v>
      </c>
      <c r="DC12" s="3">
        <v>0.86129999999999995</v>
      </c>
      <c r="DD12" s="3">
        <v>0.85329999999999995</v>
      </c>
      <c r="DE12" s="3">
        <v>0.84530000000000005</v>
      </c>
      <c r="DF12" s="3">
        <v>0.83730000000000004</v>
      </c>
      <c r="DG12" s="3">
        <v>0.82909999999999995</v>
      </c>
      <c r="DH12" s="3">
        <v>0.82099999999999995</v>
      </c>
      <c r="DI12" s="3">
        <v>0.81269999999999998</v>
      </c>
      <c r="DJ12" s="3">
        <v>0.80449999999999999</v>
      </c>
      <c r="DK12" s="3">
        <v>0.79610000000000003</v>
      </c>
      <c r="DL12" s="3">
        <v>0.78769999999999996</v>
      </c>
      <c r="DM12" s="3">
        <v>0.77929999999999999</v>
      </c>
      <c r="DN12" s="3">
        <v>0.77080000000000004</v>
      </c>
      <c r="DO12" s="3">
        <v>0.76229999999999998</v>
      </c>
      <c r="DP12" s="3">
        <v>0.75370000000000004</v>
      </c>
      <c r="DQ12" s="3">
        <v>0.745</v>
      </c>
      <c r="DR12" s="3">
        <v>0.73629999999999995</v>
      </c>
      <c r="DS12" s="3">
        <v>0.72760000000000002</v>
      </c>
      <c r="DT12" s="3">
        <v>0.71879999999999999</v>
      </c>
      <c r="DU12" s="3">
        <v>0.71</v>
      </c>
      <c r="DV12" s="3">
        <v>0.70109999999999995</v>
      </c>
      <c r="DW12" s="3">
        <v>0.69220000000000004</v>
      </c>
      <c r="DX12" s="3">
        <v>0.68320000000000003</v>
      </c>
      <c r="DY12" s="3">
        <v>0.67420000000000002</v>
      </c>
      <c r="DZ12" s="3">
        <v>0.66510000000000002</v>
      </c>
      <c r="EA12" s="3">
        <v>0.65600000000000003</v>
      </c>
      <c r="EB12" s="3">
        <v>0.64680000000000004</v>
      </c>
      <c r="EC12" s="3">
        <v>0.63759999999999994</v>
      </c>
      <c r="ED12" s="3">
        <v>0.62839999999999996</v>
      </c>
      <c r="EE12" s="3">
        <v>0.61909999999999998</v>
      </c>
      <c r="EF12" s="3">
        <v>0.60980000000000001</v>
      </c>
      <c r="EG12" s="3">
        <v>0.60040000000000004</v>
      </c>
      <c r="EH12" s="3">
        <v>0.59030000000000005</v>
      </c>
      <c r="EI12" s="3">
        <v>0.57950000000000002</v>
      </c>
      <c r="EJ12" s="3">
        <v>0.56789999999999996</v>
      </c>
      <c r="EK12" s="3">
        <v>0.55559999999999998</v>
      </c>
      <c r="EL12" s="3">
        <v>0.54249999999999998</v>
      </c>
      <c r="EM12" s="3">
        <v>0.52869999999999995</v>
      </c>
      <c r="EN12" s="3">
        <v>0.51419999999999999</v>
      </c>
      <c r="EO12" s="3">
        <v>0.499</v>
      </c>
      <c r="EP12" s="3">
        <v>0.48299999999999998</v>
      </c>
      <c r="EQ12" s="3">
        <v>0.4662</v>
      </c>
      <c r="ER12" s="3">
        <v>0.44879999999999998</v>
      </c>
      <c r="ES12" s="3">
        <v>0.43059999999999998</v>
      </c>
      <c r="ET12" s="3">
        <v>0.41160000000000002</v>
      </c>
      <c r="EU12" s="3">
        <v>0.39200000000000002</v>
      </c>
      <c r="EV12" s="3">
        <v>0.37159999999999999</v>
      </c>
      <c r="EW12" s="3">
        <v>0.35049999999999998</v>
      </c>
      <c r="EX12" s="3">
        <v>0.3286</v>
      </c>
      <c r="EY12" s="3">
        <v>0.30599999999999999</v>
      </c>
      <c r="EZ12" s="3">
        <v>0.28270000000000001</v>
      </c>
      <c r="FA12" s="3">
        <v>0.2586</v>
      </c>
      <c r="FB12" s="3">
        <v>0.2339</v>
      </c>
      <c r="FC12" s="3">
        <v>0.2084</v>
      </c>
      <c r="FD12" s="3">
        <v>0.18210000000000001</v>
      </c>
      <c r="FE12" s="3">
        <v>0.15509999999999999</v>
      </c>
      <c r="FF12" s="3">
        <v>0.1275</v>
      </c>
      <c r="FG12" s="3">
        <v>9.9000000000000005E-2</v>
      </c>
      <c r="FH12" s="3">
        <v>6.9900000000000004E-2</v>
      </c>
      <c r="FI12" s="3">
        <v>0.04</v>
      </c>
    </row>
    <row r="13" spans="1:165" x14ac:dyDescent="0.2">
      <c r="A13" s="6" t="s">
        <v>203</v>
      </c>
      <c r="B13" s="6" t="s">
        <v>200</v>
      </c>
      <c r="C13" s="6" t="s">
        <v>203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3">
        <v>0.99529999999999996</v>
      </c>
      <c r="J13" s="3">
        <v>0.98850000000000005</v>
      </c>
      <c r="K13" s="3">
        <v>0.98160000000000003</v>
      </c>
      <c r="L13" s="3">
        <v>0.9748</v>
      </c>
      <c r="M13" s="3">
        <v>0.96799999999999997</v>
      </c>
      <c r="N13" s="3">
        <v>0.96120000000000005</v>
      </c>
      <c r="O13" s="3">
        <v>0.95440000000000003</v>
      </c>
      <c r="P13" s="3">
        <v>0.9476</v>
      </c>
      <c r="Q13" s="3">
        <v>0.94079999999999997</v>
      </c>
      <c r="R13" s="3">
        <v>0.93400000000000005</v>
      </c>
      <c r="S13" s="3">
        <v>0.92720000000000002</v>
      </c>
      <c r="T13" s="3">
        <v>0.9204</v>
      </c>
      <c r="U13" s="3">
        <v>0.91369999999999996</v>
      </c>
      <c r="V13" s="3">
        <v>0.90690000000000004</v>
      </c>
      <c r="W13" s="3">
        <v>0.9002</v>
      </c>
      <c r="X13" s="3">
        <v>0.89339999999999997</v>
      </c>
      <c r="Y13" s="3">
        <v>0.88670000000000004</v>
      </c>
      <c r="Z13" s="3">
        <v>0.87990000000000002</v>
      </c>
      <c r="AA13" s="3">
        <v>0.87319999999999998</v>
      </c>
      <c r="AB13" s="3">
        <v>0.86650000000000005</v>
      </c>
      <c r="AC13" s="3">
        <v>0.85980000000000001</v>
      </c>
      <c r="AD13" s="3">
        <v>0.85309999999999997</v>
      </c>
      <c r="AE13" s="3">
        <v>0.84640000000000004</v>
      </c>
      <c r="AF13" s="3">
        <v>0.8397</v>
      </c>
      <c r="AG13" s="3">
        <v>0.83309999999999995</v>
      </c>
      <c r="AH13" s="3">
        <v>0.82640000000000002</v>
      </c>
      <c r="AI13" s="3">
        <v>0.81969999999999998</v>
      </c>
      <c r="AJ13" s="3">
        <v>0.81310000000000004</v>
      </c>
      <c r="AK13" s="3">
        <v>0.80640000000000001</v>
      </c>
      <c r="AL13" s="3">
        <v>0.79979999999999996</v>
      </c>
      <c r="AM13" s="3">
        <v>0.79310000000000003</v>
      </c>
      <c r="AN13" s="3">
        <v>0.78649999999999998</v>
      </c>
      <c r="AO13" s="3">
        <v>0.77990000000000004</v>
      </c>
      <c r="AP13" s="3">
        <v>0.77329999999999999</v>
      </c>
      <c r="AQ13" s="3">
        <v>0.76659999999999995</v>
      </c>
      <c r="AR13" s="3">
        <v>0.76</v>
      </c>
      <c r="AS13" s="3">
        <v>0.75339999999999996</v>
      </c>
      <c r="AT13" s="3">
        <v>0.74680000000000002</v>
      </c>
      <c r="AU13" s="3">
        <v>0.73960000000000004</v>
      </c>
      <c r="AV13" s="3">
        <v>0.73180000000000001</v>
      </c>
      <c r="AW13" s="3">
        <v>0.72330000000000005</v>
      </c>
      <c r="AX13" s="3">
        <v>0.71419999999999995</v>
      </c>
      <c r="AY13" s="3">
        <v>0.70440000000000003</v>
      </c>
      <c r="AZ13" s="3">
        <v>0.69410000000000005</v>
      </c>
      <c r="BA13" s="3">
        <v>0.68310000000000004</v>
      </c>
      <c r="BB13" s="3">
        <v>0.67149999999999999</v>
      </c>
      <c r="BC13" s="3">
        <v>0.65920000000000001</v>
      </c>
      <c r="BD13" s="3">
        <v>0.64629999999999999</v>
      </c>
      <c r="BE13" s="3">
        <v>0.63280000000000003</v>
      </c>
      <c r="BF13" s="3">
        <v>0.61870000000000003</v>
      </c>
      <c r="BG13" s="3">
        <v>0.60389999999999999</v>
      </c>
      <c r="BH13" s="3">
        <v>0.58850000000000002</v>
      </c>
      <c r="BI13" s="3">
        <v>0.57250000000000001</v>
      </c>
      <c r="BJ13" s="3">
        <v>0.55579999999999996</v>
      </c>
      <c r="BK13" s="3">
        <v>0.53849999999999998</v>
      </c>
      <c r="BL13" s="3">
        <v>0.52059999999999995</v>
      </c>
      <c r="BM13" s="3">
        <v>0.50209999999999999</v>
      </c>
      <c r="BN13" s="3">
        <v>0.4829</v>
      </c>
      <c r="BO13" s="3">
        <v>0.46310000000000001</v>
      </c>
      <c r="BP13" s="3">
        <v>0.44259999999999999</v>
      </c>
      <c r="BQ13" s="3">
        <v>0.42159999999999997</v>
      </c>
      <c r="BR13" s="3">
        <v>0.39989999999999998</v>
      </c>
      <c r="BS13" s="3">
        <v>0.37759999999999999</v>
      </c>
      <c r="BT13" s="3">
        <v>0.35460000000000003</v>
      </c>
      <c r="BU13" s="3">
        <v>0.33100000000000002</v>
      </c>
      <c r="BV13" s="3">
        <v>0.30680000000000002</v>
      </c>
      <c r="BW13" s="3">
        <v>0.28199999999999997</v>
      </c>
      <c r="BX13" s="3">
        <v>0.25650000000000001</v>
      </c>
      <c r="BY13" s="3">
        <v>0.23039999999999999</v>
      </c>
      <c r="BZ13" s="3">
        <v>0.2036</v>
      </c>
      <c r="CA13" s="3">
        <v>0.17630000000000001</v>
      </c>
      <c r="CB13" s="3">
        <v>0.14829999999999999</v>
      </c>
      <c r="CC13" s="3">
        <v>0.1197</v>
      </c>
      <c r="CD13" s="3">
        <v>9.0399999999999994E-2</v>
      </c>
      <c r="CE13" s="3">
        <v>6.0499999999999998E-2</v>
      </c>
      <c r="CF13" s="3">
        <v>0.03</v>
      </c>
      <c r="CG13" s="3">
        <v>1</v>
      </c>
      <c r="CH13" s="3">
        <v>1</v>
      </c>
      <c r="CI13" s="3">
        <v>1</v>
      </c>
      <c r="CJ13" s="3">
        <v>0.99350000000000005</v>
      </c>
      <c r="CK13" s="3">
        <v>0.9869</v>
      </c>
      <c r="CL13" s="3">
        <v>0.98019999999999996</v>
      </c>
      <c r="CM13" s="3">
        <v>0.97340000000000004</v>
      </c>
      <c r="CN13" s="3">
        <v>0.96660000000000001</v>
      </c>
      <c r="CO13" s="3">
        <v>0.95960000000000001</v>
      </c>
      <c r="CP13" s="3">
        <v>0.9526</v>
      </c>
      <c r="CQ13" s="3">
        <v>0.94550000000000001</v>
      </c>
      <c r="CR13" s="3">
        <v>0.93840000000000001</v>
      </c>
      <c r="CS13" s="3">
        <v>0.93110000000000004</v>
      </c>
      <c r="CT13" s="3">
        <v>0.92379999999999995</v>
      </c>
      <c r="CU13" s="3">
        <v>0.91639999999999999</v>
      </c>
      <c r="CV13" s="3">
        <v>0.90900000000000003</v>
      </c>
      <c r="CW13" s="3">
        <v>0.90139999999999998</v>
      </c>
      <c r="CX13" s="3">
        <v>0.89380000000000004</v>
      </c>
      <c r="CY13" s="3">
        <v>0.88619999999999999</v>
      </c>
      <c r="CZ13" s="3">
        <v>0.87839999999999996</v>
      </c>
      <c r="DA13" s="3">
        <v>0.87060000000000004</v>
      </c>
      <c r="DB13" s="3">
        <v>0.86270000000000002</v>
      </c>
      <c r="DC13" s="3">
        <v>0.8548</v>
      </c>
      <c r="DD13" s="3">
        <v>0.8468</v>
      </c>
      <c r="DE13" s="3">
        <v>0.8387</v>
      </c>
      <c r="DF13" s="3">
        <v>0.8306</v>
      </c>
      <c r="DG13" s="3">
        <v>0.82240000000000002</v>
      </c>
      <c r="DH13" s="3">
        <v>0.81410000000000005</v>
      </c>
      <c r="DI13" s="3">
        <v>0.80579999999999996</v>
      </c>
      <c r="DJ13" s="3">
        <v>0.7974</v>
      </c>
      <c r="DK13" s="3">
        <v>0.78890000000000005</v>
      </c>
      <c r="DL13" s="3">
        <v>0.78039999999999998</v>
      </c>
      <c r="DM13" s="3">
        <v>0.77180000000000004</v>
      </c>
      <c r="DN13" s="3">
        <v>0.76319999999999999</v>
      </c>
      <c r="DO13" s="3">
        <v>0.75449999999999995</v>
      </c>
      <c r="DP13" s="3">
        <v>0.74570000000000003</v>
      </c>
      <c r="DQ13" s="3">
        <v>0.7369</v>
      </c>
      <c r="DR13" s="3">
        <v>0.72799999999999998</v>
      </c>
      <c r="DS13" s="3">
        <v>0.71909999999999996</v>
      </c>
      <c r="DT13" s="3">
        <v>0.71009999999999995</v>
      </c>
      <c r="DU13" s="3">
        <v>0.70109999999999995</v>
      </c>
      <c r="DV13" s="3">
        <v>0.69199999999999995</v>
      </c>
      <c r="DW13" s="3">
        <v>0.68279999999999996</v>
      </c>
      <c r="DX13" s="3">
        <v>0.67359999999999998</v>
      </c>
      <c r="DY13" s="3">
        <v>0.66439999999999999</v>
      </c>
      <c r="DZ13" s="3">
        <v>0.65510000000000002</v>
      </c>
      <c r="EA13" s="3">
        <v>0.64570000000000005</v>
      </c>
      <c r="EB13" s="3">
        <v>0.63629999999999998</v>
      </c>
      <c r="EC13" s="3">
        <v>0.62680000000000002</v>
      </c>
      <c r="ED13" s="3">
        <v>0.61729999999999996</v>
      </c>
      <c r="EE13" s="3">
        <v>0.60780000000000001</v>
      </c>
      <c r="EF13" s="3">
        <v>0.59819999999999995</v>
      </c>
      <c r="EG13" s="3">
        <v>0.58789999999999998</v>
      </c>
      <c r="EH13" s="3">
        <v>0.57689999999999997</v>
      </c>
      <c r="EI13" s="3">
        <v>0.56530000000000002</v>
      </c>
      <c r="EJ13" s="3">
        <v>0.55300000000000005</v>
      </c>
      <c r="EK13" s="3">
        <v>0.54010000000000002</v>
      </c>
      <c r="EL13" s="3">
        <v>0.52649999999999997</v>
      </c>
      <c r="EM13" s="3">
        <v>0.51219999999999999</v>
      </c>
      <c r="EN13" s="3">
        <v>0.49719999999999998</v>
      </c>
      <c r="EO13" s="3">
        <v>0.48159999999999997</v>
      </c>
      <c r="EP13" s="3">
        <v>0.46529999999999999</v>
      </c>
      <c r="EQ13" s="3">
        <v>0.44840000000000002</v>
      </c>
      <c r="ER13" s="3">
        <v>0.43070000000000003</v>
      </c>
      <c r="ES13" s="3">
        <v>0.41249999999999998</v>
      </c>
      <c r="ET13" s="3">
        <v>0.39350000000000002</v>
      </c>
      <c r="EU13" s="3">
        <v>0.37390000000000001</v>
      </c>
      <c r="EV13" s="3">
        <v>0.35360000000000003</v>
      </c>
      <c r="EW13" s="3">
        <v>0.3327</v>
      </c>
      <c r="EX13" s="3">
        <v>0.31109999999999999</v>
      </c>
      <c r="EY13" s="3">
        <v>0.2888</v>
      </c>
      <c r="EZ13" s="3">
        <v>0.26590000000000003</v>
      </c>
      <c r="FA13" s="3">
        <v>0.2424</v>
      </c>
      <c r="FB13" s="3">
        <v>0.21809999999999999</v>
      </c>
      <c r="FC13" s="3">
        <v>0.19320000000000001</v>
      </c>
      <c r="FD13" s="3">
        <v>0.16769999999999999</v>
      </c>
      <c r="FE13" s="3">
        <v>0.1414</v>
      </c>
      <c r="FF13" s="3">
        <v>0.11459999999999999</v>
      </c>
      <c r="FG13" s="3">
        <v>8.6999999999999994E-2</v>
      </c>
      <c r="FH13" s="3">
        <v>5.8799999999999998E-2</v>
      </c>
      <c r="FI13" s="3">
        <v>0.03</v>
      </c>
    </row>
    <row r="14" spans="1:165" x14ac:dyDescent="0.2">
      <c r="A14" s="6" t="s">
        <v>204</v>
      </c>
      <c r="B14" s="6" t="s">
        <v>200</v>
      </c>
      <c r="C14" s="6" t="s">
        <v>204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0.99470000000000003</v>
      </c>
      <c r="M14" s="3">
        <v>0.98760000000000003</v>
      </c>
      <c r="N14" s="3">
        <v>0.98040000000000005</v>
      </c>
      <c r="O14" s="3">
        <v>0.97330000000000005</v>
      </c>
      <c r="P14" s="3">
        <v>0.96609999999999996</v>
      </c>
      <c r="Q14" s="3">
        <v>0.95889999999999997</v>
      </c>
      <c r="R14" s="3">
        <v>0.95169999999999999</v>
      </c>
      <c r="S14" s="3">
        <v>0.94450000000000001</v>
      </c>
      <c r="T14" s="3">
        <v>0.93720000000000003</v>
      </c>
      <c r="U14" s="3">
        <v>0.92989999999999995</v>
      </c>
      <c r="V14" s="3">
        <v>0.92259999999999998</v>
      </c>
      <c r="W14" s="3">
        <v>0.9153</v>
      </c>
      <c r="X14" s="3">
        <v>0.90790000000000004</v>
      </c>
      <c r="Y14" s="3">
        <v>0.90049999999999997</v>
      </c>
      <c r="Z14" s="3">
        <v>0.8931</v>
      </c>
      <c r="AA14" s="3">
        <v>0.88570000000000004</v>
      </c>
      <c r="AB14" s="3">
        <v>0.87829999999999997</v>
      </c>
      <c r="AC14" s="3">
        <v>0.87080000000000002</v>
      </c>
      <c r="AD14" s="3">
        <v>0.86329999999999996</v>
      </c>
      <c r="AE14" s="3">
        <v>0.85580000000000001</v>
      </c>
      <c r="AF14" s="3">
        <v>0.84830000000000005</v>
      </c>
      <c r="AG14" s="3">
        <v>0.8407</v>
      </c>
      <c r="AH14" s="3">
        <v>0.83309999999999995</v>
      </c>
      <c r="AI14" s="3">
        <v>0.82550000000000001</v>
      </c>
      <c r="AJ14" s="3">
        <v>0.81789999999999996</v>
      </c>
      <c r="AK14" s="3">
        <v>0.81030000000000002</v>
      </c>
      <c r="AL14" s="3">
        <v>0.80259999999999998</v>
      </c>
      <c r="AM14" s="3">
        <v>0.79500000000000004</v>
      </c>
      <c r="AN14" s="3">
        <v>0.7873</v>
      </c>
      <c r="AO14" s="3">
        <v>0.77959999999999996</v>
      </c>
      <c r="AP14" s="3">
        <v>0.77180000000000004</v>
      </c>
      <c r="AQ14" s="3">
        <v>0.7641</v>
      </c>
      <c r="AR14" s="3">
        <v>0.75629999999999997</v>
      </c>
      <c r="AS14" s="3">
        <v>0.74850000000000005</v>
      </c>
      <c r="AT14" s="3">
        <v>0.74070000000000003</v>
      </c>
      <c r="AU14" s="3">
        <v>0.7329</v>
      </c>
      <c r="AV14" s="3">
        <v>0.72499999999999998</v>
      </c>
      <c r="AW14" s="3">
        <v>0.71650000000000003</v>
      </c>
      <c r="AX14" s="3">
        <v>0.70740000000000003</v>
      </c>
      <c r="AY14" s="3">
        <v>0.6976</v>
      </c>
      <c r="AZ14" s="3">
        <v>0.68710000000000004</v>
      </c>
      <c r="BA14" s="3">
        <v>0.67600000000000005</v>
      </c>
      <c r="BB14" s="3">
        <v>0.6643</v>
      </c>
      <c r="BC14" s="3">
        <v>0.65190000000000003</v>
      </c>
      <c r="BD14" s="3">
        <v>0.63880000000000003</v>
      </c>
      <c r="BE14" s="3">
        <v>0.62509999999999999</v>
      </c>
      <c r="BF14" s="3">
        <v>0.61080000000000001</v>
      </c>
      <c r="BG14" s="3">
        <v>0.5958</v>
      </c>
      <c r="BH14" s="3">
        <v>0.58009999999999995</v>
      </c>
      <c r="BI14" s="3">
        <v>0.56379999999999997</v>
      </c>
      <c r="BJ14" s="3">
        <v>0.54690000000000005</v>
      </c>
      <c r="BK14" s="3">
        <v>0.52929999999999999</v>
      </c>
      <c r="BL14" s="3">
        <v>0.51100000000000001</v>
      </c>
      <c r="BM14" s="3">
        <v>0.49209999999999998</v>
      </c>
      <c r="BN14" s="3">
        <v>0.47260000000000002</v>
      </c>
      <c r="BO14" s="3">
        <v>0.45240000000000002</v>
      </c>
      <c r="BP14" s="3">
        <v>0.43159999999999998</v>
      </c>
      <c r="BQ14" s="3">
        <v>0.41010000000000002</v>
      </c>
      <c r="BR14" s="3">
        <v>0.38790000000000002</v>
      </c>
      <c r="BS14" s="3">
        <v>0.36509999999999998</v>
      </c>
      <c r="BT14" s="3">
        <v>0.3417</v>
      </c>
      <c r="BU14" s="3">
        <v>0.31759999999999999</v>
      </c>
      <c r="BV14" s="3">
        <v>0.29289999999999999</v>
      </c>
      <c r="BW14" s="3">
        <v>0.26750000000000002</v>
      </c>
      <c r="BX14" s="3">
        <v>0.24149999999999999</v>
      </c>
      <c r="BY14" s="3">
        <v>0.21479999999999999</v>
      </c>
      <c r="BZ14" s="3">
        <v>0.1875</v>
      </c>
      <c r="CA14" s="3">
        <v>0.1595</v>
      </c>
      <c r="CB14" s="3">
        <v>0.13089999999999999</v>
      </c>
      <c r="CC14" s="3">
        <v>0.1017</v>
      </c>
      <c r="CD14" s="3">
        <v>7.1800000000000003E-2</v>
      </c>
      <c r="CE14" s="3">
        <v>4.1200000000000001E-2</v>
      </c>
      <c r="CF14" s="3">
        <v>0.01</v>
      </c>
      <c r="CG14" s="3">
        <v>1</v>
      </c>
      <c r="CH14" s="3">
        <v>1</v>
      </c>
      <c r="CI14" s="3">
        <v>1</v>
      </c>
      <c r="CJ14" s="3">
        <v>1</v>
      </c>
      <c r="CK14" s="3">
        <v>1</v>
      </c>
      <c r="CL14" s="3">
        <v>0.99819999999999998</v>
      </c>
      <c r="CM14" s="3">
        <v>0.99180000000000001</v>
      </c>
      <c r="CN14" s="3">
        <v>0.98540000000000005</v>
      </c>
      <c r="CO14" s="3">
        <v>0.97889999999999999</v>
      </c>
      <c r="CP14" s="3">
        <v>0.97219999999999995</v>
      </c>
      <c r="CQ14" s="3">
        <v>0.96540000000000004</v>
      </c>
      <c r="CR14" s="3">
        <v>0.95850000000000002</v>
      </c>
      <c r="CS14" s="3">
        <v>0.95150000000000001</v>
      </c>
      <c r="CT14" s="3">
        <v>0.94440000000000002</v>
      </c>
      <c r="CU14" s="3">
        <v>0.93710000000000004</v>
      </c>
      <c r="CV14" s="3">
        <v>0.92979999999999996</v>
      </c>
      <c r="CW14" s="3">
        <v>0.92230000000000001</v>
      </c>
      <c r="CX14" s="3">
        <v>0.91479999999999995</v>
      </c>
      <c r="CY14" s="3">
        <v>0.90710000000000002</v>
      </c>
      <c r="CZ14" s="3">
        <v>0.89929999999999999</v>
      </c>
      <c r="DA14" s="3">
        <v>0.89149999999999996</v>
      </c>
      <c r="DB14" s="3">
        <v>0.88349999999999995</v>
      </c>
      <c r="DC14" s="3">
        <v>0.87539999999999996</v>
      </c>
      <c r="DD14" s="3">
        <v>0.86719999999999997</v>
      </c>
      <c r="DE14" s="3">
        <v>0.85899999999999999</v>
      </c>
      <c r="DF14" s="3">
        <v>0.85060000000000002</v>
      </c>
      <c r="DG14" s="3">
        <v>0.84209999999999996</v>
      </c>
      <c r="DH14" s="3">
        <v>0.83360000000000001</v>
      </c>
      <c r="DI14" s="3">
        <v>0.82489999999999997</v>
      </c>
      <c r="DJ14" s="3">
        <v>0.81620000000000004</v>
      </c>
      <c r="DK14" s="3">
        <v>0.80730000000000002</v>
      </c>
      <c r="DL14" s="3">
        <v>0.7984</v>
      </c>
      <c r="DM14" s="3">
        <v>0.78939999999999999</v>
      </c>
      <c r="DN14" s="3">
        <v>0.78029999999999999</v>
      </c>
      <c r="DO14" s="3">
        <v>0.77110000000000001</v>
      </c>
      <c r="DP14" s="3">
        <v>0.76180000000000003</v>
      </c>
      <c r="DQ14" s="3">
        <v>0.75239999999999996</v>
      </c>
      <c r="DR14" s="3">
        <v>0.74299999999999999</v>
      </c>
      <c r="DS14" s="3">
        <v>0.73350000000000004</v>
      </c>
      <c r="DT14" s="3">
        <v>0.72389999999999999</v>
      </c>
      <c r="DU14" s="3">
        <v>0.71419999999999995</v>
      </c>
      <c r="DV14" s="3">
        <v>0.70440000000000003</v>
      </c>
      <c r="DW14" s="3">
        <v>0.6946</v>
      </c>
      <c r="DX14" s="3">
        <v>0.68459999999999999</v>
      </c>
      <c r="DY14" s="3">
        <v>0.67459999999999998</v>
      </c>
      <c r="DZ14" s="3">
        <v>0.66459999999999997</v>
      </c>
      <c r="EA14" s="3">
        <v>0.65439999999999998</v>
      </c>
      <c r="EB14" s="3">
        <v>0.64419999999999999</v>
      </c>
      <c r="EC14" s="3">
        <v>0.63390000000000002</v>
      </c>
      <c r="ED14" s="3">
        <v>0.62350000000000005</v>
      </c>
      <c r="EE14" s="3">
        <v>0.61309999999999998</v>
      </c>
      <c r="EF14" s="3">
        <v>0.60250000000000004</v>
      </c>
      <c r="EG14" s="3">
        <v>0.59140000000000004</v>
      </c>
      <c r="EH14" s="3">
        <v>0.57950000000000002</v>
      </c>
      <c r="EI14" s="3">
        <v>0.56699999999999995</v>
      </c>
      <c r="EJ14" s="3">
        <v>0.55379999999999996</v>
      </c>
      <c r="EK14" s="3">
        <v>0.54</v>
      </c>
      <c r="EL14" s="3">
        <v>0.52539999999999998</v>
      </c>
      <c r="EM14" s="3">
        <v>0.51029999999999998</v>
      </c>
      <c r="EN14" s="3">
        <v>0.49440000000000001</v>
      </c>
      <c r="EO14" s="3">
        <v>0.47789999999999999</v>
      </c>
      <c r="EP14" s="3">
        <v>0.46079999999999999</v>
      </c>
      <c r="EQ14" s="3">
        <v>0.44290000000000002</v>
      </c>
      <c r="ER14" s="3">
        <v>0.42449999999999999</v>
      </c>
      <c r="ES14" s="3">
        <v>0.40529999999999999</v>
      </c>
      <c r="ET14" s="3">
        <v>0.38550000000000001</v>
      </c>
      <c r="EU14" s="3">
        <v>0.36509999999999998</v>
      </c>
      <c r="EV14" s="3">
        <v>0.34389999999999998</v>
      </c>
      <c r="EW14" s="3">
        <v>0.32219999999999999</v>
      </c>
      <c r="EX14" s="3">
        <v>0.29970000000000002</v>
      </c>
      <c r="EY14" s="3">
        <v>0.2767</v>
      </c>
      <c r="EZ14" s="3">
        <v>0.25290000000000001</v>
      </c>
      <c r="FA14" s="3">
        <v>0.22850000000000001</v>
      </c>
      <c r="FB14" s="3">
        <v>0.20349999999999999</v>
      </c>
      <c r="FC14" s="3">
        <v>0.17780000000000001</v>
      </c>
      <c r="FD14" s="3">
        <v>0.1515</v>
      </c>
      <c r="FE14" s="3">
        <v>0.1245</v>
      </c>
      <c r="FF14" s="3">
        <v>9.6799999999999997E-2</v>
      </c>
      <c r="FG14" s="3">
        <v>6.8500000000000005E-2</v>
      </c>
      <c r="FH14" s="3">
        <v>3.9600000000000003E-2</v>
      </c>
      <c r="FI14" s="3">
        <v>0.01</v>
      </c>
    </row>
    <row r="15" spans="1:165" x14ac:dyDescent="0.2">
      <c r="A15" s="6" t="s">
        <v>205</v>
      </c>
      <c r="B15" s="6" t="s">
        <v>200</v>
      </c>
      <c r="C15" s="6" t="s">
        <v>19</v>
      </c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0.99509999999999998</v>
      </c>
      <c r="K15" s="3">
        <v>0.9889</v>
      </c>
      <c r="L15" s="3">
        <v>0.98250000000000004</v>
      </c>
      <c r="M15" s="3">
        <v>0.97619999999999996</v>
      </c>
      <c r="N15" s="3">
        <v>0.9698</v>
      </c>
      <c r="O15" s="3">
        <v>0.96330000000000005</v>
      </c>
      <c r="P15" s="3">
        <v>0.95679999999999998</v>
      </c>
      <c r="Q15" s="3">
        <v>0.95030000000000003</v>
      </c>
      <c r="R15" s="3">
        <v>0.94369999999999998</v>
      </c>
      <c r="S15" s="3">
        <v>0.93710000000000004</v>
      </c>
      <c r="T15" s="3">
        <v>0.9304</v>
      </c>
      <c r="U15" s="3">
        <v>0.92369999999999997</v>
      </c>
      <c r="V15" s="3">
        <v>0.91700000000000004</v>
      </c>
      <c r="W15" s="3">
        <v>0.91020000000000001</v>
      </c>
      <c r="X15" s="3">
        <v>0.91320000000000001</v>
      </c>
      <c r="Y15" s="3">
        <v>0.90629999999999999</v>
      </c>
      <c r="Z15" s="3">
        <v>0.89929999999999999</v>
      </c>
      <c r="AA15" s="3">
        <v>0.89229999999999998</v>
      </c>
      <c r="AB15" s="3">
        <v>0.88529999999999998</v>
      </c>
      <c r="AC15" s="3">
        <v>0.87819999999999998</v>
      </c>
      <c r="AD15" s="3">
        <v>0.87109999999999999</v>
      </c>
      <c r="AE15" s="3">
        <v>0.86399999999999999</v>
      </c>
      <c r="AF15" s="3">
        <v>0.85680000000000001</v>
      </c>
      <c r="AG15" s="3">
        <v>0.84960000000000002</v>
      </c>
      <c r="AH15" s="3">
        <v>0.87319999999999998</v>
      </c>
      <c r="AI15" s="3">
        <v>0.86570000000000003</v>
      </c>
      <c r="AJ15" s="3">
        <v>0.85809999999999997</v>
      </c>
      <c r="AK15" s="3">
        <v>0.85050000000000003</v>
      </c>
      <c r="AL15" s="3">
        <v>0.84279999999999999</v>
      </c>
      <c r="AM15" s="3">
        <v>0.83509999999999995</v>
      </c>
      <c r="AN15" s="3">
        <v>0.82740000000000002</v>
      </c>
      <c r="AO15" s="3">
        <v>0.8196</v>
      </c>
      <c r="AP15" s="3">
        <v>0.81179999999999997</v>
      </c>
      <c r="AQ15" s="3">
        <v>0.80400000000000005</v>
      </c>
      <c r="AR15" s="3">
        <v>0.81740000000000002</v>
      </c>
      <c r="AS15" s="3">
        <v>0.80930000000000002</v>
      </c>
      <c r="AT15" s="3">
        <v>0.80110000000000003</v>
      </c>
      <c r="AU15" s="3">
        <v>0.79290000000000005</v>
      </c>
      <c r="AV15" s="3">
        <v>0.78469999999999995</v>
      </c>
      <c r="AW15" s="3">
        <v>0.77649999999999997</v>
      </c>
      <c r="AX15" s="3">
        <v>0.76749999999999996</v>
      </c>
      <c r="AY15" s="3">
        <v>0.75790000000000002</v>
      </c>
      <c r="AZ15" s="3">
        <v>0.74760000000000004</v>
      </c>
      <c r="BA15" s="3">
        <v>0.73660000000000003</v>
      </c>
      <c r="BB15" s="3">
        <v>0.72489999999999999</v>
      </c>
      <c r="BC15" s="3">
        <v>0.71250000000000002</v>
      </c>
      <c r="BD15" s="3">
        <v>0.69940000000000002</v>
      </c>
      <c r="BE15" s="3">
        <v>0.68559999999999999</v>
      </c>
      <c r="BF15" s="3">
        <v>0.67120000000000002</v>
      </c>
      <c r="BG15" s="3">
        <v>0.65600000000000003</v>
      </c>
      <c r="BH15" s="3">
        <v>0.64019999999999999</v>
      </c>
      <c r="BI15" s="3">
        <v>0.62360000000000004</v>
      </c>
      <c r="BJ15" s="3">
        <v>0.60640000000000005</v>
      </c>
      <c r="BK15" s="3">
        <v>0.58850000000000002</v>
      </c>
      <c r="BL15" s="3">
        <v>0.56989999999999996</v>
      </c>
      <c r="BM15" s="3">
        <v>0.55059999999999998</v>
      </c>
      <c r="BN15" s="3">
        <v>0.53069999999999995</v>
      </c>
      <c r="BO15" s="3">
        <v>0.51</v>
      </c>
      <c r="BP15" s="3">
        <v>0.48859999999999998</v>
      </c>
      <c r="BQ15" s="3">
        <v>0.46660000000000001</v>
      </c>
      <c r="BR15" s="3">
        <v>0.44390000000000002</v>
      </c>
      <c r="BS15" s="3">
        <v>0.42049999999999998</v>
      </c>
      <c r="BT15" s="3">
        <v>0.39639999999999997</v>
      </c>
      <c r="BU15" s="3">
        <v>0.37159999999999999</v>
      </c>
      <c r="BV15" s="3">
        <v>0.34610000000000002</v>
      </c>
      <c r="BW15" s="3">
        <v>0.32</v>
      </c>
      <c r="BX15" s="3">
        <v>0.29310000000000003</v>
      </c>
      <c r="BY15" s="3">
        <v>0.2656</v>
      </c>
      <c r="BZ15" s="3">
        <v>0.2374</v>
      </c>
      <c r="CA15" s="3">
        <v>0.20849999999999999</v>
      </c>
      <c r="CB15" s="3">
        <v>0.1789</v>
      </c>
      <c r="CC15" s="3">
        <v>0.1487</v>
      </c>
      <c r="CD15" s="3">
        <v>0.1177</v>
      </c>
      <c r="CE15" s="3">
        <v>8.6099999999999996E-2</v>
      </c>
      <c r="CF15" s="3">
        <v>5.3800000000000001E-2</v>
      </c>
      <c r="CG15" s="3">
        <v>1</v>
      </c>
      <c r="CH15" s="3">
        <v>1</v>
      </c>
      <c r="CI15" s="3">
        <v>1</v>
      </c>
      <c r="CJ15" s="3">
        <v>1</v>
      </c>
      <c r="CK15" s="3">
        <v>1</v>
      </c>
      <c r="CL15" s="3">
        <v>1</v>
      </c>
      <c r="CM15" s="3">
        <v>0.99990000000000001</v>
      </c>
      <c r="CN15" s="3">
        <v>0.99370000000000003</v>
      </c>
      <c r="CO15" s="3">
        <v>0.98740000000000006</v>
      </c>
      <c r="CP15" s="3">
        <v>0.98109999999999997</v>
      </c>
      <c r="CQ15" s="3">
        <v>0.92879999999999996</v>
      </c>
      <c r="CR15" s="3">
        <v>0.92269999999999996</v>
      </c>
      <c r="CS15" s="3">
        <v>0.91659999999999997</v>
      </c>
      <c r="CT15" s="3">
        <v>0.91049999999999998</v>
      </c>
      <c r="CU15" s="3">
        <v>0.90429999999999999</v>
      </c>
      <c r="CV15" s="3">
        <v>0.89800000000000002</v>
      </c>
      <c r="CW15" s="3">
        <v>0.89180000000000004</v>
      </c>
      <c r="CX15" s="3">
        <v>0.88549999999999995</v>
      </c>
      <c r="CY15" s="3">
        <v>0.87919999999999998</v>
      </c>
      <c r="CZ15" s="3">
        <v>0.87280000000000002</v>
      </c>
      <c r="DA15" s="3">
        <v>0.8861</v>
      </c>
      <c r="DB15" s="3">
        <v>0.87949999999999995</v>
      </c>
      <c r="DC15" s="3">
        <v>0.87290000000000001</v>
      </c>
      <c r="DD15" s="3">
        <v>0.86629999999999996</v>
      </c>
      <c r="DE15" s="3">
        <v>0.85960000000000003</v>
      </c>
      <c r="DF15" s="3">
        <v>0.85299999999999998</v>
      </c>
      <c r="DG15" s="3">
        <v>0.84630000000000005</v>
      </c>
      <c r="DH15" s="3">
        <v>0.83950000000000002</v>
      </c>
      <c r="DI15" s="3">
        <v>0.83279999999999998</v>
      </c>
      <c r="DJ15" s="3">
        <v>0.82599999999999996</v>
      </c>
      <c r="DK15" s="3">
        <v>0.81920000000000004</v>
      </c>
      <c r="DL15" s="3">
        <v>0.81230000000000002</v>
      </c>
      <c r="DM15" s="3">
        <v>0.80549999999999999</v>
      </c>
      <c r="DN15" s="3">
        <v>0.79859999999999998</v>
      </c>
      <c r="DO15" s="3">
        <v>0.79159999999999997</v>
      </c>
      <c r="DP15" s="3">
        <v>0.78469999999999995</v>
      </c>
      <c r="DQ15" s="3">
        <v>0.77729999999999999</v>
      </c>
      <c r="DR15" s="3">
        <v>0.76959999999999995</v>
      </c>
      <c r="DS15" s="3">
        <v>0.76139999999999997</v>
      </c>
      <c r="DT15" s="3">
        <v>0.75280000000000002</v>
      </c>
      <c r="DU15" s="3">
        <v>0.74380000000000002</v>
      </c>
      <c r="DV15" s="3">
        <v>0.73440000000000005</v>
      </c>
      <c r="DW15" s="3">
        <v>0.72450000000000003</v>
      </c>
      <c r="DX15" s="3">
        <v>0.71430000000000005</v>
      </c>
      <c r="DY15" s="3">
        <v>0.7036</v>
      </c>
      <c r="DZ15" s="3">
        <v>0.69259999999999999</v>
      </c>
      <c r="EA15" s="3">
        <v>0.68110000000000004</v>
      </c>
      <c r="EB15" s="3">
        <v>0.66920000000000002</v>
      </c>
      <c r="EC15" s="3">
        <v>0.65690000000000004</v>
      </c>
      <c r="ED15" s="3">
        <v>0.64419999999999999</v>
      </c>
      <c r="EE15" s="3">
        <v>0.63109999999999999</v>
      </c>
      <c r="EF15" s="3">
        <v>0.61760000000000004</v>
      </c>
      <c r="EG15" s="3">
        <v>0.60370000000000001</v>
      </c>
      <c r="EH15" s="3">
        <v>0.58930000000000005</v>
      </c>
      <c r="EI15" s="3">
        <v>0.5746</v>
      </c>
      <c r="EJ15" s="3">
        <v>0.55940000000000001</v>
      </c>
      <c r="EK15" s="3">
        <v>0.54390000000000005</v>
      </c>
      <c r="EL15" s="3">
        <v>0.52790000000000004</v>
      </c>
      <c r="EM15" s="3">
        <v>0.51149999999999995</v>
      </c>
      <c r="EN15" s="3">
        <v>0.49480000000000002</v>
      </c>
      <c r="EO15" s="3">
        <v>0.47760000000000002</v>
      </c>
      <c r="EP15" s="3">
        <v>0.46</v>
      </c>
      <c r="EQ15" s="3">
        <v>0.442</v>
      </c>
      <c r="ER15" s="3">
        <v>0.42359999999999998</v>
      </c>
      <c r="ES15" s="3">
        <v>0.40479999999999999</v>
      </c>
      <c r="ET15" s="3">
        <v>0.38550000000000001</v>
      </c>
      <c r="EU15" s="3">
        <v>0.3659</v>
      </c>
      <c r="EV15" s="3">
        <v>0.34589999999999999</v>
      </c>
      <c r="EW15" s="3">
        <v>0.32540000000000002</v>
      </c>
      <c r="EX15" s="3">
        <v>0.30459999999999998</v>
      </c>
      <c r="EY15" s="3">
        <v>0.28339999999999999</v>
      </c>
      <c r="EZ15" s="3">
        <v>0.26169999999999999</v>
      </c>
      <c r="FA15" s="3">
        <v>0.2397</v>
      </c>
      <c r="FB15" s="3">
        <v>0.2172</v>
      </c>
      <c r="FC15" s="3">
        <v>0.19439999999999999</v>
      </c>
      <c r="FD15" s="3">
        <v>0.1711</v>
      </c>
      <c r="FE15" s="3">
        <v>0.1474</v>
      </c>
      <c r="FF15" s="3">
        <v>0.1234</v>
      </c>
      <c r="FG15" s="3">
        <v>9.8900000000000002E-2</v>
      </c>
      <c r="FH15" s="3">
        <v>7.3999999999999996E-2</v>
      </c>
      <c r="FI15" s="3">
        <v>4.87E-2</v>
      </c>
    </row>
    <row r="16" spans="1:165" x14ac:dyDescent="0.2">
      <c r="A16" s="6" t="s">
        <v>206</v>
      </c>
      <c r="B16" s="6" t="s">
        <v>200</v>
      </c>
      <c r="C16" s="6" t="s">
        <v>23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3">
        <v>0.99570000000000003</v>
      </c>
      <c r="J16" s="3">
        <v>0.98880000000000001</v>
      </c>
      <c r="K16" s="3">
        <v>0.98199999999999998</v>
      </c>
      <c r="L16" s="3">
        <v>0.97499999999999998</v>
      </c>
      <c r="M16" s="3">
        <v>0.96799999999999997</v>
      </c>
      <c r="N16" s="3">
        <v>0.96089999999999998</v>
      </c>
      <c r="O16" s="3">
        <v>0.95369999999999999</v>
      </c>
      <c r="P16" s="3">
        <v>0.94650000000000001</v>
      </c>
      <c r="Q16" s="3">
        <v>0.93920000000000003</v>
      </c>
      <c r="R16" s="3">
        <v>0.93179999999999996</v>
      </c>
      <c r="S16" s="3">
        <v>0.9244</v>
      </c>
      <c r="T16" s="3">
        <v>0.91690000000000005</v>
      </c>
      <c r="U16" s="3">
        <v>0.9093</v>
      </c>
      <c r="V16" s="3">
        <v>0.90169999999999995</v>
      </c>
      <c r="W16" s="3">
        <v>0.89400000000000002</v>
      </c>
      <c r="X16" s="3">
        <v>0.96619999999999995</v>
      </c>
      <c r="Y16" s="3">
        <v>0.9577</v>
      </c>
      <c r="Z16" s="3">
        <v>0.94910000000000005</v>
      </c>
      <c r="AA16" s="3">
        <v>0.9405</v>
      </c>
      <c r="AB16" s="3">
        <v>0.93179999999999996</v>
      </c>
      <c r="AC16" s="3">
        <v>0.92300000000000004</v>
      </c>
      <c r="AD16" s="3">
        <v>0.91410000000000002</v>
      </c>
      <c r="AE16" s="3">
        <v>0.9052</v>
      </c>
      <c r="AF16" s="3">
        <v>0.8962</v>
      </c>
      <c r="AG16" s="3">
        <v>0.88719999999999999</v>
      </c>
      <c r="AH16" s="3">
        <v>0.94569999999999999</v>
      </c>
      <c r="AI16" s="3">
        <v>0.93589999999999995</v>
      </c>
      <c r="AJ16" s="3">
        <v>0.92589999999999995</v>
      </c>
      <c r="AK16" s="3">
        <v>0.91600000000000004</v>
      </c>
      <c r="AL16" s="3">
        <v>0.90590000000000004</v>
      </c>
      <c r="AM16" s="3">
        <v>0.89580000000000004</v>
      </c>
      <c r="AN16" s="3">
        <v>0.88560000000000005</v>
      </c>
      <c r="AO16" s="3">
        <v>0.87539999999999996</v>
      </c>
      <c r="AP16" s="3">
        <v>0.86509999999999998</v>
      </c>
      <c r="AQ16" s="3">
        <v>0.85470000000000002</v>
      </c>
      <c r="AR16" s="3">
        <v>1.0788</v>
      </c>
      <c r="AS16" s="3">
        <v>1.0653999999999999</v>
      </c>
      <c r="AT16" s="3">
        <v>1.0519000000000001</v>
      </c>
      <c r="AU16" s="3">
        <v>1.0384</v>
      </c>
      <c r="AV16" s="3">
        <v>1.0247999999999999</v>
      </c>
      <c r="AW16" s="3">
        <v>1.0111000000000001</v>
      </c>
      <c r="AX16" s="3">
        <v>0.99729999999999996</v>
      </c>
      <c r="AY16" s="3">
        <v>0.98350000000000004</v>
      </c>
      <c r="AZ16" s="3">
        <v>0.96960000000000002</v>
      </c>
      <c r="BA16" s="3">
        <v>0.95479999999999998</v>
      </c>
      <c r="BB16" s="3">
        <v>0.93920000000000003</v>
      </c>
      <c r="BC16" s="3">
        <v>0.92269999999999996</v>
      </c>
      <c r="BD16" s="3">
        <v>0.90539999999999998</v>
      </c>
      <c r="BE16" s="3">
        <v>0.88719999999999999</v>
      </c>
      <c r="BF16" s="3">
        <v>0.86819999999999997</v>
      </c>
      <c r="BG16" s="3">
        <v>0.84830000000000005</v>
      </c>
      <c r="BH16" s="3">
        <v>0.82750000000000001</v>
      </c>
      <c r="BI16" s="3">
        <v>0.80589999999999995</v>
      </c>
      <c r="BJ16" s="3">
        <v>0.78349999999999997</v>
      </c>
      <c r="BK16" s="3">
        <v>0.76019999999999999</v>
      </c>
      <c r="BL16" s="3">
        <v>0.73599999999999999</v>
      </c>
      <c r="BM16" s="3">
        <v>0.71099999999999997</v>
      </c>
      <c r="BN16" s="3">
        <v>0.68510000000000004</v>
      </c>
      <c r="BO16" s="3">
        <v>0.65839999999999999</v>
      </c>
      <c r="BP16" s="3">
        <v>0.63090000000000002</v>
      </c>
      <c r="BQ16" s="3">
        <v>0.60250000000000004</v>
      </c>
      <c r="BR16" s="3">
        <v>0.57320000000000004</v>
      </c>
      <c r="BS16" s="3">
        <v>0.54310000000000003</v>
      </c>
      <c r="BT16" s="3">
        <v>0.51219999999999999</v>
      </c>
      <c r="BU16" s="3">
        <v>0.48039999999999999</v>
      </c>
      <c r="BV16" s="3">
        <v>0.44769999999999999</v>
      </c>
      <c r="BW16" s="3">
        <v>0.4143</v>
      </c>
      <c r="BX16" s="3">
        <v>0.37990000000000002</v>
      </c>
      <c r="BY16" s="3">
        <v>0.3448</v>
      </c>
      <c r="BZ16" s="3">
        <v>0.30880000000000002</v>
      </c>
      <c r="CA16" s="3">
        <v>0.27189999999999998</v>
      </c>
      <c r="CB16" s="3">
        <v>0.23419999999999999</v>
      </c>
      <c r="CC16" s="3">
        <v>0.19570000000000001</v>
      </c>
      <c r="CD16" s="3">
        <v>0.15629999999999999</v>
      </c>
      <c r="CE16" s="3">
        <v>0.11609999999999999</v>
      </c>
      <c r="CF16" s="3">
        <v>7.4999999999999997E-2</v>
      </c>
      <c r="CG16" s="3">
        <v>1</v>
      </c>
      <c r="CH16" s="3">
        <v>1</v>
      </c>
      <c r="CI16" s="3">
        <v>1</v>
      </c>
      <c r="CJ16" s="3">
        <v>1</v>
      </c>
      <c r="CK16" s="3">
        <v>0.99970000000000003</v>
      </c>
      <c r="CL16" s="3">
        <v>0.99319999999999997</v>
      </c>
      <c r="CM16" s="3">
        <v>0.98660000000000003</v>
      </c>
      <c r="CN16" s="3">
        <v>0.98</v>
      </c>
      <c r="CO16" s="3">
        <v>0.97340000000000004</v>
      </c>
      <c r="CP16" s="3">
        <v>0.96679999999999999</v>
      </c>
      <c r="CQ16" s="3">
        <v>1.1368</v>
      </c>
      <c r="CR16" s="3">
        <v>1.1289</v>
      </c>
      <c r="CS16" s="3">
        <v>1.121</v>
      </c>
      <c r="CT16" s="3">
        <v>1.1131</v>
      </c>
      <c r="CU16" s="3">
        <v>1.1051</v>
      </c>
      <c r="CV16" s="3">
        <v>1.0971</v>
      </c>
      <c r="CW16" s="3">
        <v>1.0891</v>
      </c>
      <c r="CX16" s="3">
        <v>1.0810999999999999</v>
      </c>
      <c r="CY16" s="3">
        <v>1.073</v>
      </c>
      <c r="CZ16" s="3">
        <v>1.0649</v>
      </c>
      <c r="DA16" s="3">
        <v>1.0597000000000001</v>
      </c>
      <c r="DB16" s="3">
        <v>1.0516000000000001</v>
      </c>
      <c r="DC16" s="3">
        <v>1.0434000000000001</v>
      </c>
      <c r="DD16" s="3">
        <v>1.0351999999999999</v>
      </c>
      <c r="DE16" s="3">
        <v>1.0269999999999999</v>
      </c>
      <c r="DF16" s="3">
        <v>1.0187999999999999</v>
      </c>
      <c r="DG16" s="3">
        <v>1.0105999999999999</v>
      </c>
      <c r="DH16" s="3">
        <v>1.0023</v>
      </c>
      <c r="DI16" s="3">
        <v>0.99399999999999999</v>
      </c>
      <c r="DJ16" s="3">
        <v>0.98570000000000002</v>
      </c>
      <c r="DK16" s="3">
        <v>0.97740000000000005</v>
      </c>
      <c r="DL16" s="3">
        <v>0.96909999999999996</v>
      </c>
      <c r="DM16" s="3">
        <v>0.9607</v>
      </c>
      <c r="DN16" s="3">
        <v>0.95230000000000004</v>
      </c>
      <c r="DO16" s="3">
        <v>0.94389999999999996</v>
      </c>
      <c r="DP16" s="3">
        <v>0.9355</v>
      </c>
      <c r="DQ16" s="3">
        <v>0.92659999999999998</v>
      </c>
      <c r="DR16" s="3">
        <v>0.9173</v>
      </c>
      <c r="DS16" s="3">
        <v>0.90739999999999998</v>
      </c>
      <c r="DT16" s="3">
        <v>0.89710000000000001</v>
      </c>
      <c r="DU16" s="3">
        <v>0.88619999999999999</v>
      </c>
      <c r="DV16" s="3">
        <v>0.87490000000000001</v>
      </c>
      <c r="DW16" s="3">
        <v>0.86309999999999998</v>
      </c>
      <c r="DX16" s="3">
        <v>0.85089999999999999</v>
      </c>
      <c r="DY16" s="3">
        <v>0.83809999999999996</v>
      </c>
      <c r="DZ16" s="3">
        <v>0.82489999999999997</v>
      </c>
      <c r="EA16" s="3">
        <v>0.81120000000000003</v>
      </c>
      <c r="EB16" s="3">
        <v>0.79700000000000004</v>
      </c>
      <c r="EC16" s="3">
        <v>0.7823</v>
      </c>
      <c r="ED16" s="3">
        <v>0.7671</v>
      </c>
      <c r="EE16" s="3">
        <v>0.75149999999999995</v>
      </c>
      <c r="EF16" s="3">
        <v>0.73529999999999995</v>
      </c>
      <c r="EG16" s="3">
        <v>0.71870000000000001</v>
      </c>
      <c r="EH16" s="3">
        <v>0.70169999999999999</v>
      </c>
      <c r="EI16" s="3">
        <v>0.68410000000000004</v>
      </c>
      <c r="EJ16" s="3">
        <v>0.66610000000000003</v>
      </c>
      <c r="EK16" s="3">
        <v>0.64749999999999996</v>
      </c>
      <c r="EL16" s="3">
        <v>0.62849999999999995</v>
      </c>
      <c r="EM16" s="3">
        <v>0.60899999999999999</v>
      </c>
      <c r="EN16" s="3">
        <v>0.58909999999999996</v>
      </c>
      <c r="EO16" s="3">
        <v>0.56859999999999999</v>
      </c>
      <c r="EP16" s="3">
        <v>0.54769999999999996</v>
      </c>
      <c r="EQ16" s="3">
        <v>0.52629999999999999</v>
      </c>
      <c r="ER16" s="3">
        <v>0.50439999999999996</v>
      </c>
      <c r="ES16" s="3">
        <v>0.48209999999999997</v>
      </c>
      <c r="ET16" s="3">
        <v>0.4592</v>
      </c>
      <c r="EU16" s="3">
        <v>0.43590000000000001</v>
      </c>
      <c r="EV16" s="3">
        <v>0.41210000000000002</v>
      </c>
      <c r="EW16" s="3">
        <v>0.38790000000000002</v>
      </c>
      <c r="EX16" s="3">
        <v>0.36309999999999998</v>
      </c>
      <c r="EY16" s="3">
        <v>0.33789999999999998</v>
      </c>
      <c r="EZ16" s="3">
        <v>0.31219999999999998</v>
      </c>
      <c r="FA16" s="3">
        <v>0.28599999999999998</v>
      </c>
      <c r="FB16" s="3">
        <v>0.25929999999999997</v>
      </c>
      <c r="FC16" s="3">
        <v>0.23219999999999999</v>
      </c>
      <c r="FD16" s="3">
        <v>0.2046</v>
      </c>
      <c r="FE16" s="3">
        <v>0.17649999999999999</v>
      </c>
      <c r="FF16" s="3">
        <v>0.1479</v>
      </c>
      <c r="FG16" s="3">
        <v>0.11890000000000001</v>
      </c>
      <c r="FH16" s="3">
        <v>8.9399999999999993E-2</v>
      </c>
      <c r="FI16" s="3">
        <v>5.9400000000000001E-2</v>
      </c>
    </row>
    <row r="17" spans="1:165" x14ac:dyDescent="0.2">
      <c r="A17" s="6" t="s">
        <v>207</v>
      </c>
      <c r="B17" s="6" t="s">
        <v>200</v>
      </c>
      <c r="C17" s="6" t="s">
        <v>64</v>
      </c>
      <c r="D17" s="3">
        <v>1</v>
      </c>
      <c r="E17" s="3">
        <v>1</v>
      </c>
      <c r="F17" s="3">
        <v>1</v>
      </c>
      <c r="G17" s="3">
        <v>0.99239999999999995</v>
      </c>
      <c r="H17" s="3">
        <v>0.98440000000000005</v>
      </c>
      <c r="I17" s="3">
        <v>0.97650000000000003</v>
      </c>
      <c r="J17" s="3">
        <v>0.96850000000000003</v>
      </c>
      <c r="K17" s="3">
        <v>0.96050000000000002</v>
      </c>
      <c r="L17" s="3">
        <v>0.95250000000000001</v>
      </c>
      <c r="M17" s="3">
        <v>0.94450000000000001</v>
      </c>
      <c r="N17" s="3">
        <v>0.93659999999999999</v>
      </c>
      <c r="O17" s="3">
        <v>0.92859999999999998</v>
      </c>
      <c r="P17" s="3">
        <v>0.92059999999999997</v>
      </c>
      <c r="Q17" s="3">
        <v>0.91259999999999997</v>
      </c>
      <c r="R17" s="3">
        <v>0.90459999999999996</v>
      </c>
      <c r="S17" s="3">
        <v>0.89670000000000005</v>
      </c>
      <c r="T17" s="3">
        <v>0.88870000000000005</v>
      </c>
      <c r="U17" s="3">
        <v>0.88070000000000004</v>
      </c>
      <c r="V17" s="3">
        <v>0.87270000000000003</v>
      </c>
      <c r="W17" s="3">
        <v>0.86470000000000002</v>
      </c>
      <c r="X17" s="3">
        <v>0.85680000000000001</v>
      </c>
      <c r="Y17" s="3">
        <v>0.8488</v>
      </c>
      <c r="Z17" s="3">
        <v>0.84079999999999999</v>
      </c>
      <c r="AA17" s="3">
        <v>0.83279999999999998</v>
      </c>
      <c r="AB17" s="3">
        <v>0.82479999999999998</v>
      </c>
      <c r="AC17" s="3">
        <v>0.81689999999999996</v>
      </c>
      <c r="AD17" s="3">
        <v>0.80889999999999995</v>
      </c>
      <c r="AE17" s="3">
        <v>0.80089999999999995</v>
      </c>
      <c r="AF17" s="3">
        <v>0.79290000000000005</v>
      </c>
      <c r="AG17" s="3">
        <v>0.78490000000000004</v>
      </c>
      <c r="AH17" s="3">
        <v>1.1628000000000001</v>
      </c>
      <c r="AI17" s="3">
        <v>1.1508</v>
      </c>
      <c r="AJ17" s="3">
        <v>1.1389</v>
      </c>
      <c r="AK17" s="3">
        <v>1.127</v>
      </c>
      <c r="AL17" s="3">
        <v>1.115</v>
      </c>
      <c r="AM17" s="3">
        <v>1.1031</v>
      </c>
      <c r="AN17" s="3">
        <v>1.0911</v>
      </c>
      <c r="AO17" s="3">
        <v>1.0791999999999999</v>
      </c>
      <c r="AP17" s="3">
        <v>1.0671999999999999</v>
      </c>
      <c r="AQ17" s="3">
        <v>1.0552999999999999</v>
      </c>
      <c r="AR17" s="3">
        <v>1.0434000000000001</v>
      </c>
      <c r="AS17" s="3">
        <v>1.0314000000000001</v>
      </c>
      <c r="AT17" s="3">
        <v>1.0195000000000001</v>
      </c>
      <c r="AU17" s="3">
        <v>1.0075000000000001</v>
      </c>
      <c r="AV17" s="3">
        <v>0.99560000000000004</v>
      </c>
      <c r="AW17" s="3">
        <v>0.98360000000000003</v>
      </c>
      <c r="AX17" s="3">
        <v>0.97089999999999999</v>
      </c>
      <c r="AY17" s="3">
        <v>0.95740000000000003</v>
      </c>
      <c r="AZ17" s="3">
        <v>0.94310000000000005</v>
      </c>
      <c r="BA17" s="3">
        <v>0.92810000000000004</v>
      </c>
      <c r="BB17" s="3">
        <v>1.3753</v>
      </c>
      <c r="BC17" s="3">
        <v>1.3502000000000001</v>
      </c>
      <c r="BD17" s="3">
        <v>1.3240000000000001</v>
      </c>
      <c r="BE17" s="3">
        <v>1.2966</v>
      </c>
      <c r="BF17" s="3">
        <v>1.268</v>
      </c>
      <c r="BG17" s="3">
        <v>1.2383</v>
      </c>
      <c r="BH17" s="3">
        <v>1.2074</v>
      </c>
      <c r="BI17" s="3">
        <v>1.1753</v>
      </c>
      <c r="BJ17" s="3">
        <v>1.1419999999999999</v>
      </c>
      <c r="BK17" s="3">
        <v>1.1074999999999999</v>
      </c>
      <c r="BL17" s="3">
        <v>1.0719000000000001</v>
      </c>
      <c r="BM17" s="3">
        <v>1.0350999999999999</v>
      </c>
      <c r="BN17" s="3">
        <v>0.99709999999999999</v>
      </c>
      <c r="BO17" s="3">
        <v>0.95799999999999996</v>
      </c>
      <c r="BP17" s="3">
        <v>0.91769999999999996</v>
      </c>
      <c r="BQ17" s="3">
        <v>0.87619999999999998</v>
      </c>
      <c r="BR17" s="3">
        <v>0.83350000000000002</v>
      </c>
      <c r="BS17" s="3">
        <v>0.78969999999999996</v>
      </c>
      <c r="BT17" s="3">
        <v>0.74470000000000003</v>
      </c>
      <c r="BU17" s="3">
        <v>0.69850000000000001</v>
      </c>
      <c r="BV17" s="3">
        <v>0.65110000000000001</v>
      </c>
      <c r="BW17" s="3">
        <v>0.60250000000000004</v>
      </c>
      <c r="BX17" s="3">
        <v>0.55279999999999996</v>
      </c>
      <c r="BY17" s="3">
        <v>0.50190000000000001</v>
      </c>
      <c r="BZ17" s="3">
        <v>0.44990000000000002</v>
      </c>
      <c r="CA17" s="3">
        <v>0.39660000000000001</v>
      </c>
      <c r="CB17" s="3">
        <v>0.3422</v>
      </c>
      <c r="CC17" s="3">
        <v>0.28660000000000002</v>
      </c>
      <c r="CD17" s="3">
        <v>0.22989999999999999</v>
      </c>
      <c r="CE17" s="3">
        <v>0.1719</v>
      </c>
      <c r="CF17" s="3">
        <v>0.1128</v>
      </c>
      <c r="CG17" s="3">
        <v>1</v>
      </c>
      <c r="CH17" s="3">
        <v>1</v>
      </c>
      <c r="CI17" s="3">
        <v>0.99680000000000002</v>
      </c>
      <c r="CJ17" s="3">
        <v>0.9899</v>
      </c>
      <c r="CK17" s="3">
        <v>0.98299999999999998</v>
      </c>
      <c r="CL17" s="3">
        <v>0.97599999999999998</v>
      </c>
      <c r="CM17" s="3">
        <v>0.96909999999999996</v>
      </c>
      <c r="CN17" s="3">
        <v>0.96220000000000006</v>
      </c>
      <c r="CO17" s="3">
        <v>0.95530000000000004</v>
      </c>
      <c r="CP17" s="3">
        <v>0.94840000000000002</v>
      </c>
      <c r="CQ17" s="3">
        <v>0.94140000000000001</v>
      </c>
      <c r="CR17" s="3">
        <v>0.9345</v>
      </c>
      <c r="CS17" s="3">
        <v>0.92759999999999998</v>
      </c>
      <c r="CT17" s="3">
        <v>0.92069999999999996</v>
      </c>
      <c r="CU17" s="3">
        <v>0.91369999999999996</v>
      </c>
      <c r="CV17" s="3">
        <v>0.90680000000000005</v>
      </c>
      <c r="CW17" s="3">
        <v>0.89990000000000003</v>
      </c>
      <c r="CX17" s="3">
        <v>0.89300000000000002</v>
      </c>
      <c r="CY17" s="3">
        <v>0.8861</v>
      </c>
      <c r="CZ17" s="3">
        <v>0.87909999999999999</v>
      </c>
      <c r="DA17" s="3">
        <v>1.1635</v>
      </c>
      <c r="DB17" s="3">
        <v>1.1543000000000001</v>
      </c>
      <c r="DC17" s="3">
        <v>1.1451</v>
      </c>
      <c r="DD17" s="3">
        <v>1.1357999999999999</v>
      </c>
      <c r="DE17" s="3">
        <v>1.1266</v>
      </c>
      <c r="DF17" s="3">
        <v>1.1173999999999999</v>
      </c>
      <c r="DG17" s="3">
        <v>1.1081000000000001</v>
      </c>
      <c r="DH17" s="3">
        <v>1.0989</v>
      </c>
      <c r="DI17" s="3">
        <v>1.0896999999999999</v>
      </c>
      <c r="DJ17" s="3">
        <v>1.0804</v>
      </c>
      <c r="DK17" s="3">
        <v>1.0711999999999999</v>
      </c>
      <c r="DL17" s="3">
        <v>1.0620000000000001</v>
      </c>
      <c r="DM17" s="3">
        <v>1.0527</v>
      </c>
      <c r="DN17" s="3">
        <v>1.0435000000000001</v>
      </c>
      <c r="DO17" s="3">
        <v>1.0343</v>
      </c>
      <c r="DP17" s="3">
        <v>1.0249999999999999</v>
      </c>
      <c r="DQ17" s="3">
        <v>1.0158</v>
      </c>
      <c r="DR17" s="3">
        <v>1.0065999999999999</v>
      </c>
      <c r="DS17" s="3">
        <v>0.99729999999999996</v>
      </c>
      <c r="DT17" s="3">
        <v>0.98809999999999998</v>
      </c>
      <c r="DU17" s="3">
        <v>1.5178</v>
      </c>
      <c r="DV17" s="3">
        <v>1.5015000000000001</v>
      </c>
      <c r="DW17" s="3">
        <v>1.4843</v>
      </c>
      <c r="DX17" s="3">
        <v>1.466</v>
      </c>
      <c r="DY17" s="3">
        <v>1.4468000000000001</v>
      </c>
      <c r="DZ17" s="3">
        <v>1.4266000000000001</v>
      </c>
      <c r="EA17" s="3">
        <v>1.4054</v>
      </c>
      <c r="EB17" s="3">
        <v>1.3833</v>
      </c>
      <c r="EC17" s="3">
        <v>1.3601000000000001</v>
      </c>
      <c r="ED17" s="3">
        <v>1.3360000000000001</v>
      </c>
      <c r="EE17" s="3">
        <v>1.3109</v>
      </c>
      <c r="EF17" s="3">
        <v>1.2848999999999999</v>
      </c>
      <c r="EG17" s="3">
        <v>1.2578</v>
      </c>
      <c r="EH17" s="3">
        <v>1.2298</v>
      </c>
      <c r="EI17" s="3">
        <v>1.2008000000000001</v>
      </c>
      <c r="EJ17" s="3">
        <v>1.1708000000000001</v>
      </c>
      <c r="EK17" s="3">
        <v>1.1398999999999999</v>
      </c>
      <c r="EL17" s="3">
        <v>1.1080000000000001</v>
      </c>
      <c r="EM17" s="3">
        <v>1.075</v>
      </c>
      <c r="EN17" s="3">
        <v>1.0411999999999999</v>
      </c>
      <c r="EO17" s="3">
        <v>1.0063</v>
      </c>
      <c r="EP17" s="3">
        <v>0.97040000000000004</v>
      </c>
      <c r="EQ17" s="3">
        <v>0.93359999999999999</v>
      </c>
      <c r="ER17" s="3">
        <v>0.89580000000000004</v>
      </c>
      <c r="ES17" s="3">
        <v>0.85699999999999998</v>
      </c>
      <c r="ET17" s="3">
        <v>0.81730000000000003</v>
      </c>
      <c r="EU17" s="3">
        <v>0.77649999999999997</v>
      </c>
      <c r="EV17" s="3">
        <v>0.73480000000000001</v>
      </c>
      <c r="EW17" s="3">
        <v>0.69210000000000005</v>
      </c>
      <c r="EX17" s="3">
        <v>0.64839999999999998</v>
      </c>
      <c r="EY17" s="3">
        <v>0.6038</v>
      </c>
      <c r="EZ17" s="3">
        <v>0.55820000000000003</v>
      </c>
      <c r="FA17" s="3">
        <v>0.51160000000000005</v>
      </c>
      <c r="FB17" s="3">
        <v>0.46400000000000002</v>
      </c>
      <c r="FC17" s="3">
        <v>0.41539999999999999</v>
      </c>
      <c r="FD17" s="3">
        <v>0.3659</v>
      </c>
      <c r="FE17" s="3">
        <v>0.31540000000000001</v>
      </c>
      <c r="FF17" s="3">
        <v>0.26390000000000002</v>
      </c>
      <c r="FG17" s="3">
        <v>0.2114</v>
      </c>
      <c r="FH17" s="3">
        <v>0.15790000000000001</v>
      </c>
      <c r="FI17" s="3">
        <v>0.10349999999999999</v>
      </c>
    </row>
    <row r="18" spans="1:165" x14ac:dyDescent="0.2">
      <c r="A18" s="6" t="s">
        <v>208</v>
      </c>
      <c r="B18" s="6" t="s">
        <v>200</v>
      </c>
      <c r="C18" s="6" t="s">
        <v>65</v>
      </c>
      <c r="D18" s="3">
        <v>1</v>
      </c>
      <c r="E18" s="3">
        <v>1</v>
      </c>
      <c r="F18" s="3">
        <v>1</v>
      </c>
      <c r="G18" s="3">
        <v>1</v>
      </c>
      <c r="H18" s="3">
        <v>1</v>
      </c>
      <c r="I18" s="3">
        <v>0.99670000000000003</v>
      </c>
      <c r="J18" s="3">
        <v>0.98839999999999995</v>
      </c>
      <c r="K18" s="3">
        <v>0.98019999999999996</v>
      </c>
      <c r="L18" s="3">
        <v>0.97189999999999999</v>
      </c>
      <c r="M18" s="3">
        <v>0.9637</v>
      </c>
      <c r="N18" s="3">
        <v>0.95540000000000003</v>
      </c>
      <c r="O18" s="3">
        <v>0.94720000000000004</v>
      </c>
      <c r="P18" s="3">
        <v>0.93889999999999996</v>
      </c>
      <c r="Q18" s="3">
        <v>0.93069999999999997</v>
      </c>
      <c r="R18" s="3">
        <v>0.92249999999999999</v>
      </c>
      <c r="S18" s="3">
        <v>0.91420000000000001</v>
      </c>
      <c r="T18" s="3">
        <v>0.90600000000000003</v>
      </c>
      <c r="U18" s="3">
        <v>0.89770000000000005</v>
      </c>
      <c r="V18" s="3">
        <v>0.88949999999999996</v>
      </c>
      <c r="W18" s="3">
        <v>0.88119999999999998</v>
      </c>
      <c r="X18" s="3">
        <v>0.873</v>
      </c>
      <c r="Y18" s="3">
        <v>0.86470000000000002</v>
      </c>
      <c r="Z18" s="3">
        <v>0.85650000000000004</v>
      </c>
      <c r="AA18" s="3">
        <v>0.84819999999999995</v>
      </c>
      <c r="AB18" s="3">
        <v>0.84</v>
      </c>
      <c r="AC18" s="3">
        <v>0.83179999999999998</v>
      </c>
      <c r="AD18" s="3">
        <v>0.82350000000000001</v>
      </c>
      <c r="AE18" s="3">
        <v>0.81530000000000002</v>
      </c>
      <c r="AF18" s="3">
        <v>0.80700000000000005</v>
      </c>
      <c r="AG18" s="3">
        <v>0.79879999999999995</v>
      </c>
      <c r="AH18" s="3">
        <v>1.2613000000000001</v>
      </c>
      <c r="AI18" s="3">
        <v>1.2481</v>
      </c>
      <c r="AJ18" s="3">
        <v>1.2350000000000001</v>
      </c>
      <c r="AK18" s="3">
        <v>1.2218</v>
      </c>
      <c r="AL18" s="3">
        <v>1.2085999999999999</v>
      </c>
      <c r="AM18" s="3">
        <v>1.1955</v>
      </c>
      <c r="AN18" s="3">
        <v>1.1822999999999999</v>
      </c>
      <c r="AO18" s="3">
        <v>1.1692</v>
      </c>
      <c r="AP18" s="3">
        <v>1.1559999999999999</v>
      </c>
      <c r="AQ18" s="3">
        <v>1.1429</v>
      </c>
      <c r="AR18" s="3">
        <v>1.1296999999999999</v>
      </c>
      <c r="AS18" s="3">
        <v>1.1166</v>
      </c>
      <c r="AT18" s="3">
        <v>1.1033999999999999</v>
      </c>
      <c r="AU18" s="3">
        <v>1.0902000000000001</v>
      </c>
      <c r="AV18" s="3">
        <v>1.0770999999999999</v>
      </c>
      <c r="AW18" s="3">
        <v>1.0639000000000001</v>
      </c>
      <c r="AX18" s="3">
        <v>1.0499000000000001</v>
      </c>
      <c r="AY18" s="3">
        <v>1.0350999999999999</v>
      </c>
      <c r="AZ18" s="3">
        <v>1.0195000000000001</v>
      </c>
      <c r="BA18" s="3">
        <v>1.0029999999999999</v>
      </c>
      <c r="BB18" s="3">
        <v>0.98570000000000002</v>
      </c>
      <c r="BC18" s="3">
        <v>0.96750000000000003</v>
      </c>
      <c r="BD18" s="3">
        <v>0.9486</v>
      </c>
      <c r="BE18" s="3">
        <v>0.92879999999999996</v>
      </c>
      <c r="BF18" s="3">
        <v>0.90810000000000002</v>
      </c>
      <c r="BG18" s="3">
        <v>0.88670000000000004</v>
      </c>
      <c r="BH18" s="3">
        <v>0.86439999999999995</v>
      </c>
      <c r="BI18" s="3">
        <v>0.84119999999999995</v>
      </c>
      <c r="BJ18" s="3">
        <v>0.81730000000000003</v>
      </c>
      <c r="BK18" s="3">
        <v>0.79249999999999998</v>
      </c>
      <c r="BL18" s="3">
        <v>0.76680000000000004</v>
      </c>
      <c r="BM18" s="3">
        <v>0.74039999999999995</v>
      </c>
      <c r="BN18" s="3">
        <v>0.71309999999999996</v>
      </c>
      <c r="BO18" s="3">
        <v>0.68500000000000005</v>
      </c>
      <c r="BP18" s="3">
        <v>0.65600000000000003</v>
      </c>
      <c r="BQ18" s="3">
        <v>0.62619999999999998</v>
      </c>
      <c r="BR18" s="3">
        <v>0.59560000000000002</v>
      </c>
      <c r="BS18" s="3">
        <v>0.56420000000000003</v>
      </c>
      <c r="BT18" s="3">
        <v>0.53190000000000004</v>
      </c>
      <c r="BU18" s="3">
        <v>0.49880000000000002</v>
      </c>
      <c r="BV18" s="3">
        <v>0.46489999999999998</v>
      </c>
      <c r="BW18" s="3">
        <v>0.43009999999999998</v>
      </c>
      <c r="BX18" s="3">
        <v>0.39450000000000002</v>
      </c>
      <c r="BY18" s="3">
        <v>0.35809999999999997</v>
      </c>
      <c r="BZ18" s="3">
        <v>0.32079999999999997</v>
      </c>
      <c r="CA18" s="3">
        <v>0.28270000000000001</v>
      </c>
      <c r="CB18" s="3">
        <v>0.24379999999999999</v>
      </c>
      <c r="CC18" s="3">
        <v>0.20399999999999999</v>
      </c>
      <c r="CD18" s="3">
        <v>0.16339999999999999</v>
      </c>
      <c r="CE18" s="3">
        <v>0.122</v>
      </c>
      <c r="CF18" s="3">
        <v>7.9799999999999996E-2</v>
      </c>
      <c r="CG18" s="3">
        <v>1</v>
      </c>
      <c r="CH18" s="3">
        <v>1</v>
      </c>
      <c r="CI18" s="3">
        <v>0.99319999999999997</v>
      </c>
      <c r="CJ18" s="3">
        <v>0.9839</v>
      </c>
      <c r="CK18" s="3">
        <v>0.97470000000000001</v>
      </c>
      <c r="CL18" s="3">
        <v>0.96550000000000002</v>
      </c>
      <c r="CM18" s="3">
        <v>0.95640000000000003</v>
      </c>
      <c r="CN18" s="3">
        <v>0.94730000000000003</v>
      </c>
      <c r="CO18" s="3">
        <v>0.93830000000000002</v>
      </c>
      <c r="CP18" s="3">
        <v>0.92930000000000001</v>
      </c>
      <c r="CQ18" s="3">
        <v>0.92030000000000001</v>
      </c>
      <c r="CR18" s="3">
        <v>0.91149999999999998</v>
      </c>
      <c r="CS18" s="3">
        <v>0.90259999999999996</v>
      </c>
      <c r="CT18" s="3">
        <v>0.89380000000000004</v>
      </c>
      <c r="CU18" s="3">
        <v>0.8851</v>
      </c>
      <c r="CV18" s="3">
        <v>0.87639999999999996</v>
      </c>
      <c r="CW18" s="3">
        <v>0.86780000000000002</v>
      </c>
      <c r="CX18" s="3">
        <v>0.85919999999999996</v>
      </c>
      <c r="CY18" s="3">
        <v>0.85060000000000002</v>
      </c>
      <c r="CZ18" s="3">
        <v>0.84209999999999996</v>
      </c>
      <c r="DA18" s="3">
        <v>0.83360000000000001</v>
      </c>
      <c r="DB18" s="3">
        <v>0.82520000000000004</v>
      </c>
      <c r="DC18" s="3">
        <v>0.81689999999999996</v>
      </c>
      <c r="DD18" s="3">
        <v>0.8085</v>
      </c>
      <c r="DE18" s="3">
        <v>0.80020000000000002</v>
      </c>
      <c r="DF18" s="3">
        <v>0.79200000000000004</v>
      </c>
      <c r="DG18" s="3">
        <v>0.78380000000000005</v>
      </c>
      <c r="DH18" s="3">
        <v>0.77559999999999996</v>
      </c>
      <c r="DI18" s="3">
        <v>0.76749999999999996</v>
      </c>
      <c r="DJ18" s="3">
        <v>0.75939999999999996</v>
      </c>
      <c r="DK18" s="3">
        <v>0.75139999999999996</v>
      </c>
      <c r="DL18" s="3">
        <v>0.74339999999999995</v>
      </c>
      <c r="DM18" s="3">
        <v>0.73540000000000005</v>
      </c>
      <c r="DN18" s="3">
        <v>0.72719999999999996</v>
      </c>
      <c r="DO18" s="3">
        <v>0.71879999999999999</v>
      </c>
      <c r="DP18" s="3">
        <v>0.71</v>
      </c>
      <c r="DQ18" s="3">
        <v>0.70109999999999995</v>
      </c>
      <c r="DR18" s="3">
        <v>0.69179999999999997</v>
      </c>
      <c r="DS18" s="3">
        <v>0.68240000000000001</v>
      </c>
      <c r="DT18" s="3">
        <v>0.67259999999999998</v>
      </c>
      <c r="DU18" s="3">
        <v>0.66259999999999997</v>
      </c>
      <c r="DV18" s="3">
        <v>0.65239999999999998</v>
      </c>
      <c r="DW18" s="3">
        <v>0.64190000000000003</v>
      </c>
      <c r="DX18" s="3">
        <v>0.63109999999999999</v>
      </c>
      <c r="DY18" s="3">
        <v>0.62009999999999998</v>
      </c>
      <c r="DZ18" s="3">
        <v>0.60880000000000001</v>
      </c>
      <c r="EA18" s="3">
        <v>0.59730000000000005</v>
      </c>
      <c r="EB18" s="3">
        <v>0.58550000000000002</v>
      </c>
      <c r="EC18" s="3">
        <v>0.57350000000000001</v>
      </c>
      <c r="ED18" s="3">
        <v>0.56120000000000003</v>
      </c>
      <c r="EE18" s="3">
        <v>0.54859999999999998</v>
      </c>
      <c r="EF18" s="3">
        <v>0.53580000000000005</v>
      </c>
      <c r="EG18" s="3">
        <v>0.52270000000000005</v>
      </c>
      <c r="EH18" s="3">
        <v>0.50939999999999996</v>
      </c>
      <c r="EI18" s="3">
        <v>0.49580000000000002</v>
      </c>
      <c r="EJ18" s="3">
        <v>0.4819</v>
      </c>
      <c r="EK18" s="3">
        <v>0.46779999999999999</v>
      </c>
      <c r="EL18" s="3">
        <v>0.45340000000000003</v>
      </c>
      <c r="EM18" s="3">
        <v>0.43880000000000002</v>
      </c>
      <c r="EN18" s="3">
        <v>0.4239</v>
      </c>
      <c r="EO18" s="3">
        <v>0.40870000000000001</v>
      </c>
      <c r="EP18" s="3">
        <v>0.39329999999999998</v>
      </c>
      <c r="EQ18" s="3">
        <v>0.37759999999999999</v>
      </c>
      <c r="ER18" s="3">
        <v>0.36170000000000002</v>
      </c>
      <c r="ES18" s="3">
        <v>0.34539999999999998</v>
      </c>
      <c r="ET18" s="3">
        <v>0.32900000000000001</v>
      </c>
      <c r="EU18" s="3">
        <v>0.31219999999999998</v>
      </c>
      <c r="EV18" s="3">
        <v>0.29520000000000002</v>
      </c>
      <c r="EW18" s="3">
        <v>0.27789999999999998</v>
      </c>
      <c r="EX18" s="3">
        <v>0.26040000000000002</v>
      </c>
      <c r="EY18" s="3">
        <v>0.24260000000000001</v>
      </c>
      <c r="EZ18" s="3">
        <v>0.22450000000000001</v>
      </c>
      <c r="FA18" s="3">
        <v>0.20619999999999999</v>
      </c>
      <c r="FB18" s="3">
        <v>0.18759999999999999</v>
      </c>
      <c r="FC18" s="3">
        <v>0.16880000000000001</v>
      </c>
      <c r="FD18" s="3">
        <v>0.14960000000000001</v>
      </c>
      <c r="FE18" s="3">
        <v>0.13020000000000001</v>
      </c>
      <c r="FF18" s="3">
        <v>0.1106</v>
      </c>
      <c r="FG18" s="3">
        <v>9.0700000000000003E-2</v>
      </c>
      <c r="FH18" s="3">
        <v>7.0499999999999993E-2</v>
      </c>
      <c r="FI18" s="3">
        <v>0.05</v>
      </c>
    </row>
    <row r="19" spans="1:165" x14ac:dyDescent="0.2">
      <c r="A19" s="6" t="s">
        <v>209</v>
      </c>
      <c r="B19" s="6" t="s">
        <v>236</v>
      </c>
      <c r="C19" s="6" t="s">
        <v>20</v>
      </c>
      <c r="D19" s="3">
        <v>1</v>
      </c>
      <c r="E19" s="3">
        <v>1</v>
      </c>
      <c r="F19" s="3">
        <v>1</v>
      </c>
      <c r="G19" s="3">
        <v>1</v>
      </c>
      <c r="H19" s="3">
        <v>1.0041</v>
      </c>
      <c r="I19" s="3">
        <v>1.0136000000000001</v>
      </c>
      <c r="J19" s="3">
        <v>1.0233000000000001</v>
      </c>
      <c r="K19" s="3">
        <v>1.0329999999999999</v>
      </c>
      <c r="L19" s="3">
        <v>1.0428999999999999</v>
      </c>
      <c r="M19" s="3">
        <v>1.0529999999999999</v>
      </c>
      <c r="N19" s="3">
        <v>1.0630999999999999</v>
      </c>
      <c r="O19" s="3">
        <v>1.0733999999999999</v>
      </c>
      <c r="P19" s="3">
        <v>1.0838000000000001</v>
      </c>
      <c r="Q19" s="3">
        <v>1.0944</v>
      </c>
      <c r="R19" s="3">
        <v>1.1051</v>
      </c>
      <c r="S19" s="3">
        <v>1.1158999999999999</v>
      </c>
      <c r="T19" s="3">
        <v>1.1269</v>
      </c>
      <c r="U19" s="3">
        <v>1.1380999999999999</v>
      </c>
      <c r="V19" s="3">
        <v>1.1494</v>
      </c>
      <c r="W19" s="3">
        <v>1.1608000000000001</v>
      </c>
      <c r="X19" s="3">
        <v>1.1724000000000001</v>
      </c>
      <c r="Y19" s="3">
        <v>1.1841999999999999</v>
      </c>
      <c r="Z19" s="3">
        <v>1.1960999999999999</v>
      </c>
      <c r="AA19" s="3">
        <v>1.2081999999999999</v>
      </c>
      <c r="AB19" s="3">
        <v>1.2204999999999999</v>
      </c>
      <c r="AC19" s="3">
        <v>1.2330000000000001</v>
      </c>
      <c r="AD19" s="3">
        <v>1.2456</v>
      </c>
      <c r="AE19" s="3">
        <v>1.2584</v>
      </c>
      <c r="AF19" s="3">
        <v>1.2714000000000001</v>
      </c>
      <c r="AG19" s="3">
        <v>1.2846</v>
      </c>
      <c r="AH19" s="3">
        <v>1.2981</v>
      </c>
      <c r="AI19" s="3">
        <v>1.3117000000000001</v>
      </c>
      <c r="AJ19" s="3">
        <v>1.3254999999999999</v>
      </c>
      <c r="AK19" s="3">
        <v>1.3394999999999999</v>
      </c>
      <c r="AL19" s="3">
        <v>1.3537999999999999</v>
      </c>
      <c r="AM19" s="3">
        <v>1.3683000000000001</v>
      </c>
      <c r="AN19" s="3">
        <v>1.383</v>
      </c>
      <c r="AO19" s="3">
        <v>1.3978999999999999</v>
      </c>
      <c r="AP19" s="3">
        <v>1.4131</v>
      </c>
      <c r="AQ19" s="3">
        <v>1.4285000000000001</v>
      </c>
      <c r="AR19" s="3">
        <v>1.4441999999999999</v>
      </c>
      <c r="AS19" s="3">
        <v>1.4601999999999999</v>
      </c>
      <c r="AT19" s="3">
        <v>1.4763999999999999</v>
      </c>
      <c r="AU19" s="3">
        <v>1.4928999999999999</v>
      </c>
      <c r="AV19" s="3">
        <v>1.5096000000000001</v>
      </c>
      <c r="AW19" s="3">
        <v>1.5266999999999999</v>
      </c>
      <c r="AX19" s="3">
        <v>1.544</v>
      </c>
      <c r="AY19" s="3">
        <v>1.5617000000000001</v>
      </c>
      <c r="AZ19" s="3">
        <v>1.5795999999999999</v>
      </c>
      <c r="BA19" s="3">
        <v>1.5979000000000001</v>
      </c>
      <c r="BB19" s="3">
        <v>1.6166</v>
      </c>
      <c r="BC19" s="3">
        <v>1.6355</v>
      </c>
      <c r="BD19" s="3">
        <v>1.6548</v>
      </c>
      <c r="BE19" s="3">
        <v>1.6745000000000001</v>
      </c>
      <c r="BF19" s="3">
        <v>1.6944999999999999</v>
      </c>
      <c r="BG19" s="3">
        <v>1.7149000000000001</v>
      </c>
      <c r="BH19" s="3">
        <v>1.7373000000000001</v>
      </c>
      <c r="BI19" s="3">
        <v>1.7618</v>
      </c>
      <c r="BJ19" s="3">
        <v>1.7884</v>
      </c>
      <c r="BK19" s="3">
        <v>1.8176000000000001</v>
      </c>
      <c r="BL19" s="3">
        <v>1.8492999999999999</v>
      </c>
      <c r="BM19" s="3">
        <v>1.8837999999999999</v>
      </c>
      <c r="BN19" s="3">
        <v>1.9215</v>
      </c>
      <c r="BO19" s="3">
        <v>1.9625999999999999</v>
      </c>
      <c r="BP19" s="3">
        <v>2.0074000000000001</v>
      </c>
      <c r="BQ19" s="3">
        <v>2.0562999999999998</v>
      </c>
      <c r="BR19" s="3">
        <v>2.1099000000000001</v>
      </c>
      <c r="BS19" s="3">
        <v>2.1686000000000001</v>
      </c>
      <c r="BT19" s="3">
        <v>2.2330999999999999</v>
      </c>
      <c r="BU19" s="3">
        <v>2.3041</v>
      </c>
      <c r="BV19" s="3">
        <v>2.3824999999999998</v>
      </c>
      <c r="BW19" s="3">
        <v>2.4695</v>
      </c>
      <c r="BX19" s="3">
        <v>2.5661999999999998</v>
      </c>
      <c r="BY19" s="3">
        <v>2.6743000000000001</v>
      </c>
      <c r="BZ19" s="3">
        <v>2.7957000000000001</v>
      </c>
      <c r="CA19" s="3">
        <v>2.9327999999999999</v>
      </c>
      <c r="CB19" s="3">
        <v>3.0888</v>
      </c>
      <c r="CC19" s="3">
        <v>3.2675000000000001</v>
      </c>
      <c r="CD19" s="3">
        <v>3.4740000000000002</v>
      </c>
      <c r="CE19" s="3">
        <v>3.7151000000000001</v>
      </c>
      <c r="CF19" s="3">
        <v>4</v>
      </c>
      <c r="CG19" s="3">
        <v>1</v>
      </c>
      <c r="CH19" s="3">
        <v>1</v>
      </c>
      <c r="CI19" s="3">
        <v>1</v>
      </c>
      <c r="CJ19" s="3">
        <v>1.0007999999999999</v>
      </c>
      <c r="CK19" s="3">
        <v>1.0105999999999999</v>
      </c>
      <c r="CL19" s="3">
        <v>1.0205</v>
      </c>
      <c r="CM19" s="3">
        <v>1.0305</v>
      </c>
      <c r="CN19" s="3">
        <v>1.0406</v>
      </c>
      <c r="CO19" s="3">
        <v>1.0508</v>
      </c>
      <c r="CP19" s="3">
        <v>1.0610999999999999</v>
      </c>
      <c r="CQ19" s="3">
        <v>1.0714999999999999</v>
      </c>
      <c r="CR19" s="3">
        <v>1.0821000000000001</v>
      </c>
      <c r="CS19" s="3">
        <v>1.0928</v>
      </c>
      <c r="CT19" s="3">
        <v>1.1035999999999999</v>
      </c>
      <c r="CU19" s="3">
        <v>1.1145</v>
      </c>
      <c r="CV19" s="3">
        <v>1.1254999999999999</v>
      </c>
      <c r="CW19" s="3">
        <v>1.1367</v>
      </c>
      <c r="CX19" s="3">
        <v>1.1479999999999999</v>
      </c>
      <c r="CY19" s="3">
        <v>1.1594</v>
      </c>
      <c r="CZ19" s="3">
        <v>1.1709000000000001</v>
      </c>
      <c r="DA19" s="3">
        <v>1.1826000000000001</v>
      </c>
      <c r="DB19" s="3">
        <v>1.1943999999999999</v>
      </c>
      <c r="DC19" s="3">
        <v>1.2062999999999999</v>
      </c>
      <c r="DD19" s="3">
        <v>1.2183999999999999</v>
      </c>
      <c r="DE19" s="3">
        <v>1.2306999999999999</v>
      </c>
      <c r="DF19" s="3">
        <v>1.2430000000000001</v>
      </c>
      <c r="DG19" s="3">
        <v>1.2555000000000001</v>
      </c>
      <c r="DH19" s="3">
        <v>1.2682</v>
      </c>
      <c r="DI19" s="3">
        <v>1.2809999999999999</v>
      </c>
      <c r="DJ19" s="3">
        <v>1.294</v>
      </c>
      <c r="DK19" s="3">
        <v>1.3070999999999999</v>
      </c>
      <c r="DL19" s="3">
        <v>1.3203</v>
      </c>
      <c r="DM19" s="3">
        <v>1.3338000000000001</v>
      </c>
      <c r="DN19" s="3">
        <v>1.3473999999999999</v>
      </c>
      <c r="DO19" s="3">
        <v>1.3611</v>
      </c>
      <c r="DP19" s="3">
        <v>1.3751</v>
      </c>
      <c r="DQ19" s="3">
        <v>1.3891</v>
      </c>
      <c r="DR19" s="3">
        <v>1.4034</v>
      </c>
      <c r="DS19" s="3">
        <v>1.4178999999999999</v>
      </c>
      <c r="DT19" s="3">
        <v>1.4325000000000001</v>
      </c>
      <c r="DU19" s="3">
        <v>1.4473</v>
      </c>
      <c r="DV19" s="3">
        <v>1.4622999999999999</v>
      </c>
      <c r="DW19" s="3">
        <v>1.4775</v>
      </c>
      <c r="DX19" s="3">
        <v>1.4927999999999999</v>
      </c>
      <c r="DY19" s="3">
        <v>1.5084</v>
      </c>
      <c r="DZ19" s="3">
        <v>1.5242</v>
      </c>
      <c r="EA19" s="3">
        <v>1.5401</v>
      </c>
      <c r="EB19" s="3">
        <v>1.5563</v>
      </c>
      <c r="EC19" s="3">
        <v>1.5727</v>
      </c>
      <c r="ED19" s="3">
        <v>1.5892999999999999</v>
      </c>
      <c r="EE19" s="3">
        <v>1.6061000000000001</v>
      </c>
      <c r="EF19" s="3">
        <v>1.6232</v>
      </c>
      <c r="EG19" s="3">
        <v>1.6404000000000001</v>
      </c>
      <c r="EH19" s="3">
        <v>1.6594</v>
      </c>
      <c r="EI19" s="3">
        <v>1.6801999999999999</v>
      </c>
      <c r="EJ19" s="3">
        <v>1.7029000000000001</v>
      </c>
      <c r="EK19" s="3">
        <v>1.7277</v>
      </c>
      <c r="EL19" s="3">
        <v>1.7546999999999999</v>
      </c>
      <c r="EM19" s="3">
        <v>1.7841</v>
      </c>
      <c r="EN19" s="3">
        <v>1.8161</v>
      </c>
      <c r="EO19" s="3">
        <v>1.8509</v>
      </c>
      <c r="EP19" s="3">
        <v>1.8889</v>
      </c>
      <c r="EQ19" s="3">
        <v>1.9301999999999999</v>
      </c>
      <c r="ER19" s="3">
        <v>1.9753000000000001</v>
      </c>
      <c r="ES19" s="3">
        <v>2.0246</v>
      </c>
      <c r="ET19" s="3">
        <v>2.0785</v>
      </c>
      <c r="EU19" s="3">
        <v>2.1375999999999999</v>
      </c>
      <c r="EV19" s="3">
        <v>2.2025000000000001</v>
      </c>
      <c r="EW19" s="3">
        <v>2.274</v>
      </c>
      <c r="EX19" s="3">
        <v>2.3530000000000002</v>
      </c>
      <c r="EY19" s="3">
        <v>2.4405999999999999</v>
      </c>
      <c r="EZ19" s="3">
        <v>2.5381999999999998</v>
      </c>
      <c r="FA19" s="3">
        <v>2.6474000000000002</v>
      </c>
      <c r="FB19" s="3">
        <v>2.7700999999999998</v>
      </c>
      <c r="FC19" s="3">
        <v>2.9089999999999998</v>
      </c>
      <c r="FD19" s="3">
        <v>3.0670999999999999</v>
      </c>
      <c r="FE19" s="3">
        <v>3.2486000000000002</v>
      </c>
      <c r="FF19" s="3">
        <v>3.4588999999999999</v>
      </c>
      <c r="FG19" s="3">
        <v>3.7050999999999998</v>
      </c>
      <c r="FH19" s="3">
        <v>3.9967999999999999</v>
      </c>
      <c r="FI19" s="3">
        <v>4.3478000000000003</v>
      </c>
    </row>
    <row r="20" spans="1:165" x14ac:dyDescent="0.2">
      <c r="A20" s="6" t="s">
        <v>210</v>
      </c>
      <c r="B20" s="6" t="s">
        <v>236</v>
      </c>
      <c r="C20" s="6" t="s">
        <v>25</v>
      </c>
      <c r="D20" s="3">
        <v>1</v>
      </c>
      <c r="E20" s="3">
        <v>1</v>
      </c>
      <c r="F20" s="3">
        <v>1</v>
      </c>
      <c r="G20" s="3">
        <v>1</v>
      </c>
      <c r="H20" s="3">
        <v>1.002</v>
      </c>
      <c r="I20" s="3">
        <v>1.0128999999999999</v>
      </c>
      <c r="J20" s="3">
        <v>1.024</v>
      </c>
      <c r="K20" s="3">
        <v>1.0353000000000001</v>
      </c>
      <c r="L20" s="3">
        <v>1.0468999999999999</v>
      </c>
      <c r="M20" s="3">
        <v>1.0587</v>
      </c>
      <c r="N20" s="3">
        <v>1.0708</v>
      </c>
      <c r="O20" s="3">
        <v>1.0831</v>
      </c>
      <c r="P20" s="3">
        <v>1.0956999999999999</v>
      </c>
      <c r="Q20" s="3">
        <v>1.1085</v>
      </c>
      <c r="R20" s="3">
        <v>1.1216999999999999</v>
      </c>
      <c r="S20" s="3">
        <v>1.1351</v>
      </c>
      <c r="T20" s="3">
        <v>1.1488</v>
      </c>
      <c r="U20" s="3">
        <v>1.1629</v>
      </c>
      <c r="V20" s="3">
        <v>1.1773</v>
      </c>
      <c r="W20" s="3">
        <v>1.1919999999999999</v>
      </c>
      <c r="X20" s="3">
        <v>1.2070000000000001</v>
      </c>
      <c r="Y20" s="3">
        <v>1.2224999999999999</v>
      </c>
      <c r="Z20" s="3">
        <v>1.2383</v>
      </c>
      <c r="AA20" s="3">
        <v>1.2544</v>
      </c>
      <c r="AB20" s="3">
        <v>1.2709999999999999</v>
      </c>
      <c r="AC20" s="3">
        <v>1.2881</v>
      </c>
      <c r="AD20" s="3">
        <v>1.3055000000000001</v>
      </c>
      <c r="AE20" s="3">
        <v>1.3233999999999999</v>
      </c>
      <c r="AF20" s="3">
        <v>1.3418000000000001</v>
      </c>
      <c r="AG20" s="3">
        <v>1.3606</v>
      </c>
      <c r="AH20" s="3">
        <v>1.38</v>
      </c>
      <c r="AI20" s="3">
        <v>1.3998999999999999</v>
      </c>
      <c r="AJ20" s="3">
        <v>1.4204000000000001</v>
      </c>
      <c r="AK20" s="3">
        <v>1.4415</v>
      </c>
      <c r="AL20" s="3">
        <v>1.4631000000000001</v>
      </c>
      <c r="AM20" s="3">
        <v>1.4854000000000001</v>
      </c>
      <c r="AN20" s="3">
        <v>1.5083</v>
      </c>
      <c r="AO20" s="3">
        <v>1.532</v>
      </c>
      <c r="AP20" s="3">
        <v>1.5563</v>
      </c>
      <c r="AQ20" s="3">
        <v>1.5813999999999999</v>
      </c>
      <c r="AR20" s="3">
        <v>1.6073</v>
      </c>
      <c r="AS20" s="3">
        <v>1.6341000000000001</v>
      </c>
      <c r="AT20" s="3">
        <v>1.6617</v>
      </c>
      <c r="AU20" s="3">
        <v>1.6901999999999999</v>
      </c>
      <c r="AV20" s="3">
        <v>1.7197</v>
      </c>
      <c r="AW20" s="3">
        <v>1.7502</v>
      </c>
      <c r="AX20" s="3">
        <v>1.7818000000000001</v>
      </c>
      <c r="AY20" s="3">
        <v>1.8145</v>
      </c>
      <c r="AZ20" s="3">
        <v>1.8483000000000001</v>
      </c>
      <c r="BA20" s="3">
        <v>1.8835</v>
      </c>
      <c r="BB20" s="3">
        <v>1.9198999999999999</v>
      </c>
      <c r="BC20" s="3">
        <v>1.9594</v>
      </c>
      <c r="BD20" s="3">
        <v>2.0023</v>
      </c>
      <c r="BE20" s="3">
        <v>2.0489000000000002</v>
      </c>
      <c r="BF20" s="3">
        <v>2.0996000000000001</v>
      </c>
      <c r="BG20" s="3">
        <v>2.1547999999999998</v>
      </c>
      <c r="BH20" s="3">
        <v>2.2151000000000001</v>
      </c>
      <c r="BI20" s="3">
        <v>2.2810999999999999</v>
      </c>
      <c r="BJ20" s="3">
        <v>2.3536000000000001</v>
      </c>
      <c r="BK20" s="3">
        <v>2.4331999999999998</v>
      </c>
      <c r="BL20" s="3">
        <v>2.5211999999999999</v>
      </c>
      <c r="BM20" s="3">
        <v>2.6187</v>
      </c>
      <c r="BN20" s="3">
        <v>2.7273000000000001</v>
      </c>
      <c r="BO20" s="3">
        <v>2.8485999999999998</v>
      </c>
      <c r="BP20" s="3">
        <v>2.9851000000000001</v>
      </c>
      <c r="BQ20" s="3">
        <v>3.1395</v>
      </c>
      <c r="BR20" s="3">
        <v>3.3155000000000001</v>
      </c>
      <c r="BS20" s="3">
        <v>3.5175999999999998</v>
      </c>
      <c r="BT20" s="3">
        <v>3.7519999999999998</v>
      </c>
      <c r="BU20" s="3">
        <v>4.0267999999999997</v>
      </c>
      <c r="BV20" s="3">
        <v>4.3531000000000004</v>
      </c>
      <c r="BW20" s="3">
        <v>4.7465999999999999</v>
      </c>
      <c r="BX20" s="3">
        <v>5.23</v>
      </c>
      <c r="BY20" s="3">
        <v>5.8376000000000001</v>
      </c>
      <c r="BZ20" s="3">
        <v>6.6235999999999997</v>
      </c>
      <c r="CA20" s="3">
        <v>7.6795</v>
      </c>
      <c r="CB20" s="3">
        <v>9.1716999999999995</v>
      </c>
      <c r="CC20" s="3">
        <v>11.439500000000001</v>
      </c>
      <c r="CD20" s="3">
        <v>15.2967</v>
      </c>
      <c r="CE20" s="3">
        <v>23.3094</v>
      </c>
      <c r="CF20" s="3">
        <v>50</v>
      </c>
      <c r="CG20" s="3">
        <v>1</v>
      </c>
      <c r="CH20" s="3">
        <v>1</v>
      </c>
      <c r="CI20" s="3">
        <v>1</v>
      </c>
      <c r="CJ20" s="3">
        <v>1</v>
      </c>
      <c r="CK20" s="3">
        <v>1</v>
      </c>
      <c r="CL20" s="3">
        <v>1.0024</v>
      </c>
      <c r="CM20" s="3">
        <v>1.0143</v>
      </c>
      <c r="CN20" s="3">
        <v>1.0263</v>
      </c>
      <c r="CO20" s="3">
        <v>1.0386</v>
      </c>
      <c r="CP20" s="3">
        <v>1.0510999999999999</v>
      </c>
      <c r="CQ20" s="3">
        <v>1.0637000000000001</v>
      </c>
      <c r="CR20" s="3">
        <v>1.0766</v>
      </c>
      <c r="CS20" s="3">
        <v>1.0898000000000001</v>
      </c>
      <c r="CT20" s="3">
        <v>1.1031</v>
      </c>
      <c r="CU20" s="3">
        <v>1.1167</v>
      </c>
      <c r="CV20" s="3">
        <v>1.1306</v>
      </c>
      <c r="CW20" s="3">
        <v>1.1447000000000001</v>
      </c>
      <c r="CX20" s="3">
        <v>1.159</v>
      </c>
      <c r="CY20" s="3">
        <v>1.1736</v>
      </c>
      <c r="CZ20" s="3">
        <v>1.1884999999999999</v>
      </c>
      <c r="DA20" s="3">
        <v>1.2037</v>
      </c>
      <c r="DB20" s="3">
        <v>1.2191000000000001</v>
      </c>
      <c r="DC20" s="3">
        <v>1.2349000000000001</v>
      </c>
      <c r="DD20" s="3">
        <v>1.2509999999999999</v>
      </c>
      <c r="DE20" s="3">
        <v>1.2673000000000001</v>
      </c>
      <c r="DF20" s="3">
        <v>1.284</v>
      </c>
      <c r="DG20" s="3">
        <v>1.3010999999999999</v>
      </c>
      <c r="DH20" s="3">
        <v>1.3185</v>
      </c>
      <c r="DI20" s="3">
        <v>1.3362000000000001</v>
      </c>
      <c r="DJ20" s="3">
        <v>1.3543000000000001</v>
      </c>
      <c r="DK20" s="3">
        <v>1.3728</v>
      </c>
      <c r="DL20" s="3">
        <v>1.3916999999999999</v>
      </c>
      <c r="DM20" s="3">
        <v>1.411</v>
      </c>
      <c r="DN20" s="3">
        <v>1.4307000000000001</v>
      </c>
      <c r="DO20" s="3">
        <v>1.4509000000000001</v>
      </c>
      <c r="DP20" s="3">
        <v>1.4715</v>
      </c>
      <c r="DQ20" s="3">
        <v>1.4925999999999999</v>
      </c>
      <c r="DR20" s="3">
        <v>1.5142</v>
      </c>
      <c r="DS20" s="3">
        <v>1.5362</v>
      </c>
      <c r="DT20" s="3">
        <v>1.5588</v>
      </c>
      <c r="DU20" s="3">
        <v>1.5819000000000001</v>
      </c>
      <c r="DV20" s="3">
        <v>1.6055999999999999</v>
      </c>
      <c r="DW20" s="3">
        <v>1.6298999999999999</v>
      </c>
      <c r="DX20" s="3">
        <v>1.6556999999999999</v>
      </c>
      <c r="DY20" s="3">
        <v>1.6833</v>
      </c>
      <c r="DZ20" s="3">
        <v>1.7128000000000001</v>
      </c>
      <c r="EA20" s="3">
        <v>1.7443</v>
      </c>
      <c r="EB20" s="3">
        <v>1.778</v>
      </c>
      <c r="EC20" s="3">
        <v>1.8141</v>
      </c>
      <c r="ED20" s="3">
        <v>1.8528</v>
      </c>
      <c r="EE20" s="3">
        <v>1.8944000000000001</v>
      </c>
      <c r="EF20" s="3">
        <v>1.9390000000000001</v>
      </c>
      <c r="EG20" s="3">
        <v>1.9871000000000001</v>
      </c>
      <c r="EH20" s="3">
        <v>2.0390000000000001</v>
      </c>
      <c r="EI20" s="3">
        <v>2.0951</v>
      </c>
      <c r="EJ20" s="3">
        <v>2.1558999999999999</v>
      </c>
      <c r="EK20" s="3">
        <v>2.2219000000000002</v>
      </c>
      <c r="EL20" s="3">
        <v>2.2938000000000001</v>
      </c>
      <c r="EM20" s="3">
        <v>2.3723999999999998</v>
      </c>
      <c r="EN20" s="3">
        <v>2.4584999999999999</v>
      </c>
      <c r="EO20" s="3">
        <v>2.5533000000000001</v>
      </c>
      <c r="EP20" s="3">
        <v>2.6579000000000002</v>
      </c>
      <c r="EQ20" s="3">
        <v>2.7740999999999998</v>
      </c>
      <c r="ER20" s="3">
        <v>2.9036</v>
      </c>
      <c r="ES20" s="3">
        <v>3.0489000000000002</v>
      </c>
      <c r="ET20" s="3">
        <v>3.2130000000000001</v>
      </c>
      <c r="EU20" s="3">
        <v>3.3995000000000002</v>
      </c>
      <c r="EV20" s="3">
        <v>3.6133000000000002</v>
      </c>
      <c r="EW20" s="3">
        <v>3.8607999999999998</v>
      </c>
      <c r="EX20" s="3">
        <v>4.1505000000000001</v>
      </c>
      <c r="EY20" s="3">
        <v>4.4938000000000002</v>
      </c>
      <c r="EZ20" s="3">
        <v>4.9070999999999998</v>
      </c>
      <c r="FA20" s="3">
        <v>5.4138999999999999</v>
      </c>
      <c r="FB20" s="3">
        <v>6.0496999999999996</v>
      </c>
      <c r="FC20" s="3">
        <v>6.8704000000000001</v>
      </c>
      <c r="FD20" s="3">
        <v>7.9701000000000004</v>
      </c>
      <c r="FE20" s="3">
        <v>9.5192999999999994</v>
      </c>
      <c r="FF20" s="3">
        <v>11.8634</v>
      </c>
      <c r="FG20" s="3">
        <v>15.822800000000001</v>
      </c>
      <c r="FH20" s="3">
        <v>23.941199999999998</v>
      </c>
      <c r="FI20" s="3">
        <v>50</v>
      </c>
    </row>
    <row r="21" spans="1:165" x14ac:dyDescent="0.2">
      <c r="A21" s="6" t="s">
        <v>211</v>
      </c>
      <c r="B21" s="6" t="s">
        <v>236</v>
      </c>
      <c r="C21" s="6" t="s">
        <v>21</v>
      </c>
      <c r="D21" s="3">
        <v>1</v>
      </c>
      <c r="E21" s="3">
        <v>1</v>
      </c>
      <c r="F21" s="3">
        <v>1.0053000000000001</v>
      </c>
      <c r="G21" s="3">
        <v>1.0162</v>
      </c>
      <c r="H21" s="3">
        <v>1.0271999999999999</v>
      </c>
      <c r="I21" s="3">
        <v>1.0385</v>
      </c>
      <c r="J21" s="3">
        <v>1.0499000000000001</v>
      </c>
      <c r="K21" s="3">
        <v>1.0613999999999999</v>
      </c>
      <c r="L21" s="3">
        <v>1.0731999999999999</v>
      </c>
      <c r="M21" s="3">
        <v>1.0851</v>
      </c>
      <c r="N21" s="3">
        <v>1.0972</v>
      </c>
      <c r="O21" s="3">
        <v>1.1094999999999999</v>
      </c>
      <c r="P21" s="3">
        <v>1.1220000000000001</v>
      </c>
      <c r="Q21" s="3">
        <v>1.1348</v>
      </c>
      <c r="R21" s="3">
        <v>1.1476999999999999</v>
      </c>
      <c r="S21" s="3">
        <v>1.1608000000000001</v>
      </c>
      <c r="T21" s="3">
        <v>1.1741999999999999</v>
      </c>
      <c r="U21" s="3">
        <v>1.1877</v>
      </c>
      <c r="V21" s="3">
        <v>1.2015</v>
      </c>
      <c r="W21" s="3">
        <v>1.2156</v>
      </c>
      <c r="X21" s="3">
        <v>1.2299</v>
      </c>
      <c r="Y21" s="3">
        <v>1.2444</v>
      </c>
      <c r="Z21" s="3">
        <v>1.2592000000000001</v>
      </c>
      <c r="AA21" s="3">
        <v>1.2742</v>
      </c>
      <c r="AB21" s="3">
        <v>1.2895000000000001</v>
      </c>
      <c r="AC21" s="3">
        <v>1.3050999999999999</v>
      </c>
      <c r="AD21" s="3">
        <v>1.321</v>
      </c>
      <c r="AE21" s="3">
        <v>1.3371999999999999</v>
      </c>
      <c r="AF21" s="3">
        <v>1.3536999999999999</v>
      </c>
      <c r="AG21" s="3">
        <v>1.3705000000000001</v>
      </c>
      <c r="AH21" s="3">
        <v>1.3875999999999999</v>
      </c>
      <c r="AI21" s="3">
        <v>1.405</v>
      </c>
      <c r="AJ21" s="3">
        <v>1.4228000000000001</v>
      </c>
      <c r="AK21" s="3">
        <v>1.4410000000000001</v>
      </c>
      <c r="AL21" s="3">
        <v>1.4595</v>
      </c>
      <c r="AM21" s="3">
        <v>1.4782999999999999</v>
      </c>
      <c r="AN21" s="3">
        <v>1.4976</v>
      </c>
      <c r="AO21" s="3">
        <v>1.5173000000000001</v>
      </c>
      <c r="AP21" s="3">
        <v>1.5373000000000001</v>
      </c>
      <c r="AQ21" s="3">
        <v>1.5578000000000001</v>
      </c>
      <c r="AR21" s="3">
        <v>1.5787</v>
      </c>
      <c r="AS21" s="3">
        <v>1.6001000000000001</v>
      </c>
      <c r="AT21" s="3">
        <v>1.6220000000000001</v>
      </c>
      <c r="AU21" s="3">
        <v>1.6443000000000001</v>
      </c>
      <c r="AV21" s="3">
        <v>1.6671</v>
      </c>
      <c r="AW21" s="3">
        <v>1.6917</v>
      </c>
      <c r="AX21" s="3">
        <v>1.718</v>
      </c>
      <c r="AY21" s="3">
        <v>1.7463</v>
      </c>
      <c r="AZ21" s="3">
        <v>1.7767999999999999</v>
      </c>
      <c r="BA21" s="3">
        <v>1.8095000000000001</v>
      </c>
      <c r="BB21" s="3">
        <v>1.8448</v>
      </c>
      <c r="BC21" s="3">
        <v>1.8827</v>
      </c>
      <c r="BD21" s="3">
        <v>1.9237</v>
      </c>
      <c r="BE21" s="3">
        <v>1.9679</v>
      </c>
      <c r="BF21" s="3">
        <v>2.0156000000000001</v>
      </c>
      <c r="BG21" s="3">
        <v>2.0674000000000001</v>
      </c>
      <c r="BH21" s="3">
        <v>2.1236000000000002</v>
      </c>
      <c r="BI21" s="3">
        <v>2.1848000000000001</v>
      </c>
      <c r="BJ21" s="3">
        <v>2.2513999999999998</v>
      </c>
      <c r="BK21" s="3">
        <v>2.3243</v>
      </c>
      <c r="BL21" s="3">
        <v>2.4041999999999999</v>
      </c>
      <c r="BM21" s="3">
        <v>2.4922</v>
      </c>
      <c r="BN21" s="3">
        <v>2.5893999999999999</v>
      </c>
      <c r="BO21" s="3">
        <v>2.6972999999999998</v>
      </c>
      <c r="BP21" s="3">
        <v>2.8174999999999999</v>
      </c>
      <c r="BQ21" s="3">
        <v>2.9521999999999999</v>
      </c>
      <c r="BR21" s="3">
        <v>3.1040999999999999</v>
      </c>
      <c r="BS21" s="3">
        <v>3.2766000000000002</v>
      </c>
      <c r="BT21" s="3">
        <v>3.4739</v>
      </c>
      <c r="BU21" s="3">
        <v>3.7017000000000002</v>
      </c>
      <c r="BV21" s="3">
        <v>3.9676</v>
      </c>
      <c r="BW21" s="3">
        <v>4.2815000000000003</v>
      </c>
      <c r="BX21" s="3">
        <v>4.6577000000000002</v>
      </c>
      <c r="BY21" s="3">
        <v>5.1162999999999998</v>
      </c>
      <c r="BZ21" s="3">
        <v>5.6874000000000002</v>
      </c>
      <c r="CA21" s="3">
        <v>6.4179000000000004</v>
      </c>
      <c r="CB21" s="3">
        <v>7.3844000000000003</v>
      </c>
      <c r="CC21" s="3">
        <v>8.7227999999999994</v>
      </c>
      <c r="CD21" s="3">
        <v>10.6976</v>
      </c>
      <c r="CE21" s="3">
        <v>13.901999999999999</v>
      </c>
      <c r="CF21" s="3">
        <v>20</v>
      </c>
      <c r="CG21" s="3">
        <v>1</v>
      </c>
      <c r="CH21" s="3">
        <v>1</v>
      </c>
      <c r="CI21" s="3">
        <v>1</v>
      </c>
      <c r="CJ21" s="3">
        <v>1.0103</v>
      </c>
      <c r="CK21" s="3">
        <v>1.0212000000000001</v>
      </c>
      <c r="CL21" s="3">
        <v>1.0323</v>
      </c>
      <c r="CM21" s="3">
        <v>1.0436000000000001</v>
      </c>
      <c r="CN21" s="3">
        <v>1.0549999999999999</v>
      </c>
      <c r="CO21" s="3">
        <v>1.0666</v>
      </c>
      <c r="CP21" s="3">
        <v>1.0784</v>
      </c>
      <c r="CQ21" s="3">
        <v>1.0905</v>
      </c>
      <c r="CR21" s="3">
        <v>1.1027</v>
      </c>
      <c r="CS21" s="3">
        <v>1.1151</v>
      </c>
      <c r="CT21" s="3">
        <v>1.1276999999999999</v>
      </c>
      <c r="CU21" s="3">
        <v>1.1406000000000001</v>
      </c>
      <c r="CV21" s="3">
        <v>1.1536999999999999</v>
      </c>
      <c r="CW21" s="3">
        <v>1.167</v>
      </c>
      <c r="CX21" s="3">
        <v>1.1805000000000001</v>
      </c>
      <c r="CY21" s="3">
        <v>1.1942999999999999</v>
      </c>
      <c r="CZ21" s="3">
        <v>1.2082999999999999</v>
      </c>
      <c r="DA21" s="3">
        <v>1.2225999999999999</v>
      </c>
      <c r="DB21" s="3">
        <v>1.2372000000000001</v>
      </c>
      <c r="DC21" s="3">
        <v>1.252</v>
      </c>
      <c r="DD21" s="3">
        <v>1.2670999999999999</v>
      </c>
      <c r="DE21" s="3">
        <v>1.2825</v>
      </c>
      <c r="DF21" s="3">
        <v>1.2982</v>
      </c>
      <c r="DG21" s="3">
        <v>1.3142</v>
      </c>
      <c r="DH21" s="3">
        <v>1.3305</v>
      </c>
      <c r="DI21" s="3">
        <v>1.3471</v>
      </c>
      <c r="DJ21" s="3">
        <v>1.3641000000000001</v>
      </c>
      <c r="DK21" s="3">
        <v>1.3814</v>
      </c>
      <c r="DL21" s="3">
        <v>1.3991</v>
      </c>
      <c r="DM21" s="3">
        <v>1.4171</v>
      </c>
      <c r="DN21" s="3">
        <v>1.4356</v>
      </c>
      <c r="DO21" s="3">
        <v>1.4543999999999999</v>
      </c>
      <c r="DP21" s="3">
        <v>1.4736</v>
      </c>
      <c r="DQ21" s="3">
        <v>1.4933000000000001</v>
      </c>
      <c r="DR21" s="3">
        <v>1.5134000000000001</v>
      </c>
      <c r="DS21" s="3">
        <v>1.5339</v>
      </c>
      <c r="DT21" s="3">
        <v>1.5548999999999999</v>
      </c>
      <c r="DU21" s="3">
        <v>1.5764</v>
      </c>
      <c r="DV21" s="3">
        <v>1.5984</v>
      </c>
      <c r="DW21" s="3">
        <v>1.6209</v>
      </c>
      <c r="DX21" s="3">
        <v>1.6438999999999999</v>
      </c>
      <c r="DY21" s="3">
        <v>1.6675</v>
      </c>
      <c r="DZ21" s="3">
        <v>1.6928000000000001</v>
      </c>
      <c r="EA21" s="3">
        <v>1.72</v>
      </c>
      <c r="EB21" s="3">
        <v>1.7491000000000001</v>
      </c>
      <c r="EC21" s="3">
        <v>1.7803</v>
      </c>
      <c r="ED21" s="3">
        <v>1.8139000000000001</v>
      </c>
      <c r="EE21" s="3">
        <v>1.8499000000000001</v>
      </c>
      <c r="EF21" s="3">
        <v>1.8888</v>
      </c>
      <c r="EG21" s="3">
        <v>1.9305000000000001</v>
      </c>
      <c r="EH21" s="3">
        <v>1.9756</v>
      </c>
      <c r="EI21" s="3">
        <v>2.0244</v>
      </c>
      <c r="EJ21" s="3">
        <v>2.0771000000000002</v>
      </c>
      <c r="EK21" s="3">
        <v>2.1343000000000001</v>
      </c>
      <c r="EL21" s="3">
        <v>2.1964000000000001</v>
      </c>
      <c r="EM21" s="3">
        <v>2.2642000000000002</v>
      </c>
      <c r="EN21" s="3">
        <v>2.3382000000000001</v>
      </c>
      <c r="EO21" s="3">
        <v>2.4192999999999998</v>
      </c>
      <c r="EP21" s="3">
        <v>2.5085999999999999</v>
      </c>
      <c r="EQ21" s="3">
        <v>2.6071</v>
      </c>
      <c r="ER21" s="3">
        <v>2.7164000000000001</v>
      </c>
      <c r="ES21" s="3">
        <v>2.8382000000000001</v>
      </c>
      <c r="ET21" s="3">
        <v>2.9746000000000001</v>
      </c>
      <c r="EU21" s="3">
        <v>3.1282999999999999</v>
      </c>
      <c r="EV21" s="3">
        <v>3.3027000000000002</v>
      </c>
      <c r="EW21" s="3">
        <v>3.5022000000000002</v>
      </c>
      <c r="EX21" s="3">
        <v>3.7324999999999999</v>
      </c>
      <c r="EY21" s="3">
        <v>4.0010000000000003</v>
      </c>
      <c r="EZ21" s="3">
        <v>4.3178999999999998</v>
      </c>
      <c r="FA21" s="3">
        <v>4.6973000000000003</v>
      </c>
      <c r="FB21" s="3">
        <v>5.1597</v>
      </c>
      <c r="FC21" s="3">
        <v>5.7350000000000003</v>
      </c>
      <c r="FD21" s="3">
        <v>6.47</v>
      </c>
      <c r="FE21" s="3">
        <v>7.4413999999999998</v>
      </c>
      <c r="FF21" s="3">
        <v>8.7843</v>
      </c>
      <c r="FG21" s="3">
        <v>10.761100000000001</v>
      </c>
      <c r="FH21" s="3">
        <v>13.957100000000001</v>
      </c>
      <c r="FI21" s="3">
        <v>20</v>
      </c>
    </row>
    <row r="22" spans="1:165" x14ac:dyDescent="0.2">
      <c r="A22" s="6" t="s">
        <v>212</v>
      </c>
      <c r="B22" s="6" t="s">
        <v>236</v>
      </c>
      <c r="C22" s="6" t="s">
        <v>66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1.0017</v>
      </c>
      <c r="J22" s="3">
        <v>1.0119</v>
      </c>
      <c r="K22" s="3">
        <v>1.0223</v>
      </c>
      <c r="L22" s="3">
        <v>1.0329999999999999</v>
      </c>
      <c r="M22" s="3">
        <v>1.0438000000000001</v>
      </c>
      <c r="N22" s="3">
        <v>1.0548999999999999</v>
      </c>
      <c r="O22" s="3">
        <v>1.0662</v>
      </c>
      <c r="P22" s="3">
        <v>1.0778000000000001</v>
      </c>
      <c r="Q22" s="3">
        <v>1.0895999999999999</v>
      </c>
      <c r="R22" s="3">
        <v>1.1016999999999999</v>
      </c>
      <c r="S22" s="3">
        <v>1.1141000000000001</v>
      </c>
      <c r="T22" s="3">
        <v>1.1268</v>
      </c>
      <c r="U22" s="3">
        <v>1.1396999999999999</v>
      </c>
      <c r="V22" s="3">
        <v>1.153</v>
      </c>
      <c r="W22" s="3">
        <v>1.1666000000000001</v>
      </c>
      <c r="X22" s="3">
        <v>1.1805000000000001</v>
      </c>
      <c r="Y22" s="3">
        <v>1.1947000000000001</v>
      </c>
      <c r="Z22" s="3">
        <v>1.2093</v>
      </c>
      <c r="AA22" s="3">
        <v>1.2242999999999999</v>
      </c>
      <c r="AB22" s="3">
        <v>1.2396</v>
      </c>
      <c r="AC22" s="3">
        <v>1.2554000000000001</v>
      </c>
      <c r="AD22" s="3">
        <v>1.2715000000000001</v>
      </c>
      <c r="AE22" s="3">
        <v>1.2881</v>
      </c>
      <c r="AF22" s="3">
        <v>1.3050999999999999</v>
      </c>
      <c r="AG22" s="3">
        <v>1.3226</v>
      </c>
      <c r="AH22" s="3">
        <v>1.3405</v>
      </c>
      <c r="AI22" s="3">
        <v>1.359</v>
      </c>
      <c r="AJ22" s="3">
        <v>1.3779999999999999</v>
      </c>
      <c r="AK22" s="3">
        <v>1.3975</v>
      </c>
      <c r="AL22" s="3">
        <v>1.4176</v>
      </c>
      <c r="AM22" s="3">
        <v>1.4382999999999999</v>
      </c>
      <c r="AN22" s="3">
        <v>1.4596</v>
      </c>
      <c r="AO22" s="3">
        <v>1.4815</v>
      </c>
      <c r="AP22" s="3">
        <v>1.5041</v>
      </c>
      <c r="AQ22" s="3">
        <v>1.5274000000000001</v>
      </c>
      <c r="AR22" s="3">
        <v>1.5515000000000001</v>
      </c>
      <c r="AS22" s="3">
        <v>1.5763</v>
      </c>
      <c r="AT22" s="3">
        <v>1.6020000000000001</v>
      </c>
      <c r="AU22" s="3">
        <v>1.6285000000000001</v>
      </c>
      <c r="AV22" s="3">
        <v>1.6558999999999999</v>
      </c>
      <c r="AW22" s="3">
        <v>1.6841999999999999</v>
      </c>
      <c r="AX22" s="3">
        <v>1.7136</v>
      </c>
      <c r="AY22" s="3">
        <v>1.744</v>
      </c>
      <c r="AZ22" s="3">
        <v>1.7755000000000001</v>
      </c>
      <c r="BA22" s="3">
        <v>1.8081</v>
      </c>
      <c r="BB22" s="3">
        <v>1.8420000000000001</v>
      </c>
      <c r="BC22" s="3">
        <v>1.8772</v>
      </c>
      <c r="BD22" s="3">
        <v>1.9137999999999999</v>
      </c>
      <c r="BE22" s="3">
        <v>1.9518</v>
      </c>
      <c r="BF22" s="3">
        <v>1.9914000000000001</v>
      </c>
      <c r="BG22" s="3">
        <v>2.0326</v>
      </c>
      <c r="BH22" s="3">
        <v>2.0754999999999999</v>
      </c>
      <c r="BI22" s="3">
        <v>2.1204000000000001</v>
      </c>
      <c r="BJ22" s="3">
        <v>2.1671999999999998</v>
      </c>
      <c r="BK22" s="3">
        <v>2.2162000000000002</v>
      </c>
      <c r="BL22" s="3">
        <v>2.2673999999999999</v>
      </c>
      <c r="BM22" s="3">
        <v>2.3210000000000002</v>
      </c>
      <c r="BN22" s="3">
        <v>2.3828999999999998</v>
      </c>
      <c r="BO22" s="3">
        <v>2.4540000000000002</v>
      </c>
      <c r="BP22" s="3">
        <v>2.5358000000000001</v>
      </c>
      <c r="BQ22" s="3">
        <v>2.6301000000000001</v>
      </c>
      <c r="BR22" s="3">
        <v>2.7389999999999999</v>
      </c>
      <c r="BS22" s="3">
        <v>2.8654000000000002</v>
      </c>
      <c r="BT22" s="3">
        <v>3.0129000000000001</v>
      </c>
      <c r="BU22" s="3">
        <v>3.1865000000000001</v>
      </c>
      <c r="BV22" s="3">
        <v>3.3925000000000001</v>
      </c>
      <c r="BW22" s="3">
        <v>3.6400999999999999</v>
      </c>
      <c r="BX22" s="3">
        <v>3.9418000000000002</v>
      </c>
      <c r="BY22" s="3">
        <v>4.3163999999999998</v>
      </c>
      <c r="BZ22" s="3">
        <v>4.7920999999999996</v>
      </c>
      <c r="CA22" s="3">
        <v>5.4143999999999997</v>
      </c>
      <c r="CB22" s="3">
        <v>6.2607999999999997</v>
      </c>
      <c r="CC22" s="3">
        <v>7.4755000000000003</v>
      </c>
      <c r="CD22" s="3">
        <v>9.3605</v>
      </c>
      <c r="CE22" s="3">
        <v>12.673</v>
      </c>
      <c r="CF22" s="3">
        <v>20</v>
      </c>
      <c r="CG22" s="3">
        <v>1</v>
      </c>
      <c r="CH22" s="3">
        <v>1</v>
      </c>
      <c r="CI22" s="3">
        <v>1</v>
      </c>
      <c r="CJ22" s="3">
        <v>1</v>
      </c>
      <c r="CK22" s="3">
        <v>1</v>
      </c>
      <c r="CL22" s="3">
        <v>1.0039</v>
      </c>
      <c r="CM22" s="3">
        <v>1.0166999999999999</v>
      </c>
      <c r="CN22" s="3">
        <v>1.0297000000000001</v>
      </c>
      <c r="CO22" s="3">
        <v>1.0428999999999999</v>
      </c>
      <c r="CP22" s="3">
        <v>1.0562</v>
      </c>
      <c r="CQ22" s="3">
        <v>1.0698000000000001</v>
      </c>
      <c r="CR22" s="3">
        <v>1.0835999999999999</v>
      </c>
      <c r="CS22" s="3">
        <v>1.0974999999999999</v>
      </c>
      <c r="CT22" s="3">
        <v>1.1116999999999999</v>
      </c>
      <c r="CU22" s="3">
        <v>1.1261000000000001</v>
      </c>
      <c r="CV22" s="3">
        <v>1.1407</v>
      </c>
      <c r="CW22" s="3">
        <v>1.1556</v>
      </c>
      <c r="CX22" s="3">
        <v>1.1706000000000001</v>
      </c>
      <c r="CY22" s="3">
        <v>1.1859</v>
      </c>
      <c r="CZ22" s="3">
        <v>1.2015</v>
      </c>
      <c r="DA22" s="3">
        <v>1.2172000000000001</v>
      </c>
      <c r="DB22" s="3">
        <v>1.2333000000000001</v>
      </c>
      <c r="DC22" s="3">
        <v>1.2496</v>
      </c>
      <c r="DD22" s="3">
        <v>1.2661</v>
      </c>
      <c r="DE22" s="3">
        <v>1.2828999999999999</v>
      </c>
      <c r="DF22" s="3">
        <v>1.3</v>
      </c>
      <c r="DG22" s="3">
        <v>1.3172999999999999</v>
      </c>
      <c r="DH22" s="3">
        <v>1.335</v>
      </c>
      <c r="DI22" s="3">
        <v>1.3529</v>
      </c>
      <c r="DJ22" s="3">
        <v>1.3711</v>
      </c>
      <c r="DK22" s="3">
        <v>1.3895999999999999</v>
      </c>
      <c r="DL22" s="3">
        <v>1.4085000000000001</v>
      </c>
      <c r="DM22" s="3">
        <v>1.4276</v>
      </c>
      <c r="DN22" s="3">
        <v>1.4471000000000001</v>
      </c>
      <c r="DO22" s="3">
        <v>1.4670000000000001</v>
      </c>
      <c r="DP22" s="3">
        <v>1.4871000000000001</v>
      </c>
      <c r="DQ22" s="3">
        <v>1.5076000000000001</v>
      </c>
      <c r="DR22" s="3">
        <v>1.5285</v>
      </c>
      <c r="DS22" s="3">
        <v>1.5498000000000001</v>
      </c>
      <c r="DT22" s="3">
        <v>1.5713999999999999</v>
      </c>
      <c r="DU22" s="3">
        <v>1.5933999999999999</v>
      </c>
      <c r="DV22" s="3">
        <v>1.6157999999999999</v>
      </c>
      <c r="DW22" s="3">
        <v>1.6387</v>
      </c>
      <c r="DX22" s="3">
        <v>1.6618999999999999</v>
      </c>
      <c r="DY22" s="3">
        <v>1.6856</v>
      </c>
      <c r="DZ22" s="3">
        <v>1.7097</v>
      </c>
      <c r="EA22" s="3">
        <v>1.7357</v>
      </c>
      <c r="EB22" s="3">
        <v>1.7636000000000001</v>
      </c>
      <c r="EC22" s="3">
        <v>1.7936000000000001</v>
      </c>
      <c r="ED22" s="3">
        <v>1.8260000000000001</v>
      </c>
      <c r="EE22" s="3">
        <v>1.8608</v>
      </c>
      <c r="EF22" s="3">
        <v>1.8983000000000001</v>
      </c>
      <c r="EG22" s="3">
        <v>1.9388000000000001</v>
      </c>
      <c r="EH22" s="3">
        <v>1.9825999999999999</v>
      </c>
      <c r="EI22" s="3">
        <v>2.0299999999999998</v>
      </c>
      <c r="EJ22" s="3">
        <v>2.0813000000000001</v>
      </c>
      <c r="EK22" s="3">
        <v>2.137</v>
      </c>
      <c r="EL22" s="3">
        <v>2.1977000000000002</v>
      </c>
      <c r="EM22" s="3">
        <v>2.2639</v>
      </c>
      <c r="EN22" s="3">
        <v>2.3363</v>
      </c>
      <c r="EO22" s="3">
        <v>2.4157000000000002</v>
      </c>
      <c r="EP22" s="3">
        <v>2.5030999999999999</v>
      </c>
      <c r="EQ22" s="3">
        <v>2.5998000000000001</v>
      </c>
      <c r="ER22" s="3">
        <v>2.7069999999999999</v>
      </c>
      <c r="ES22" s="3">
        <v>2.8266</v>
      </c>
      <c r="ET22" s="3">
        <v>2.9605999999999999</v>
      </c>
      <c r="EU22" s="3">
        <v>3.1118999999999999</v>
      </c>
      <c r="EV22" s="3">
        <v>3.2835999999999999</v>
      </c>
      <c r="EW22" s="3">
        <v>3.4801000000000002</v>
      </c>
      <c r="EX22" s="3">
        <v>3.7069999999999999</v>
      </c>
      <c r="EY22" s="3">
        <v>3.9719000000000002</v>
      </c>
      <c r="EZ22" s="3">
        <v>4.2847</v>
      </c>
      <c r="FA22" s="3">
        <v>4.6597</v>
      </c>
      <c r="FB22" s="3">
        <v>5.1169000000000002</v>
      </c>
      <c r="FC22" s="3">
        <v>5.6864999999999997</v>
      </c>
      <c r="FD22" s="3">
        <v>6.4151999999999996</v>
      </c>
      <c r="FE22" s="3">
        <v>7.3796999999999997</v>
      </c>
      <c r="FF22" s="3">
        <v>8.7159999999999993</v>
      </c>
      <c r="FG22" s="3">
        <v>10.688700000000001</v>
      </c>
      <c r="FH22" s="3">
        <v>13.892899999999999</v>
      </c>
      <c r="FI22" s="3">
        <v>20</v>
      </c>
    </row>
    <row r="23" spans="1:165" x14ac:dyDescent="0.2">
      <c r="A23" s="6" t="s">
        <v>213</v>
      </c>
      <c r="B23" s="6" t="s">
        <v>235</v>
      </c>
      <c r="C23" s="6" t="s">
        <v>15</v>
      </c>
      <c r="D23" s="3">
        <v>1</v>
      </c>
      <c r="E23" s="3">
        <v>1</v>
      </c>
      <c r="F23" s="3">
        <v>1.0098</v>
      </c>
      <c r="G23" s="3">
        <v>1.0217000000000001</v>
      </c>
      <c r="H23" s="3">
        <v>1.0338000000000001</v>
      </c>
      <c r="I23" s="3">
        <v>1.0462</v>
      </c>
      <c r="J23" s="3">
        <v>1.0589</v>
      </c>
      <c r="K23" s="3">
        <v>1.0718000000000001</v>
      </c>
      <c r="L23" s="3">
        <v>1.0851</v>
      </c>
      <c r="M23" s="3">
        <v>1.0986</v>
      </c>
      <c r="N23" s="3">
        <v>1.1125</v>
      </c>
      <c r="O23" s="3">
        <v>1.1266</v>
      </c>
      <c r="P23" s="3">
        <v>1.1411</v>
      </c>
      <c r="Q23" s="3">
        <v>1.1558999999999999</v>
      </c>
      <c r="R23" s="3">
        <v>1.1711</v>
      </c>
      <c r="S23" s="3">
        <v>1.1867000000000001</v>
      </c>
      <c r="T23" s="3">
        <v>1.2025999999999999</v>
      </c>
      <c r="U23" s="3">
        <v>1.2190000000000001</v>
      </c>
      <c r="V23" s="3">
        <v>1.2357</v>
      </c>
      <c r="W23" s="3">
        <v>1.2528999999999999</v>
      </c>
      <c r="X23" s="3">
        <v>1.1551</v>
      </c>
      <c r="Y23" s="3">
        <v>1.1715</v>
      </c>
      <c r="Z23" s="3">
        <v>1.1884999999999999</v>
      </c>
      <c r="AA23" s="3">
        <v>1.2058</v>
      </c>
      <c r="AB23" s="3">
        <v>1.2237</v>
      </c>
      <c r="AC23" s="3">
        <v>1.242</v>
      </c>
      <c r="AD23" s="3">
        <v>1.2608999999999999</v>
      </c>
      <c r="AE23" s="3">
        <v>1.2803</v>
      </c>
      <c r="AF23" s="3">
        <v>1.3003</v>
      </c>
      <c r="AG23" s="3">
        <v>1.3209</v>
      </c>
      <c r="AH23" s="3">
        <v>1.2252000000000001</v>
      </c>
      <c r="AI23" s="3">
        <v>1.2452000000000001</v>
      </c>
      <c r="AJ23" s="3">
        <v>1.2658</v>
      </c>
      <c r="AK23" s="3">
        <v>1.2870999999999999</v>
      </c>
      <c r="AL23" s="3">
        <v>1.3089999999999999</v>
      </c>
      <c r="AM23" s="3">
        <v>1.3317000000000001</v>
      </c>
      <c r="AN23" s="3">
        <v>1.3552</v>
      </c>
      <c r="AO23" s="3">
        <v>1.3794</v>
      </c>
      <c r="AP23" s="3">
        <v>1.4045000000000001</v>
      </c>
      <c r="AQ23" s="3">
        <v>1.4305000000000001</v>
      </c>
      <c r="AR23" s="3">
        <v>1.3036000000000001</v>
      </c>
      <c r="AS23" s="3">
        <v>1.3286</v>
      </c>
      <c r="AT23" s="3">
        <v>1.3545</v>
      </c>
      <c r="AU23" s="3">
        <v>1.3814</v>
      </c>
      <c r="AV23" s="3">
        <v>1.4094</v>
      </c>
      <c r="AW23" s="3">
        <v>1.4384999999999999</v>
      </c>
      <c r="AX23" s="3">
        <v>1.4688000000000001</v>
      </c>
      <c r="AY23" s="3">
        <v>1.5003</v>
      </c>
      <c r="AZ23" s="3">
        <v>1.5331999999999999</v>
      </c>
      <c r="BA23" s="3">
        <v>1.5674999999999999</v>
      </c>
      <c r="BB23" s="3">
        <v>1.3885000000000001</v>
      </c>
      <c r="BC23" s="3">
        <v>1.421</v>
      </c>
      <c r="BD23" s="3">
        <v>1.4550000000000001</v>
      </c>
      <c r="BE23" s="3">
        <v>1.4905999999999999</v>
      </c>
      <c r="BF23" s="3">
        <v>1.5279</v>
      </c>
      <c r="BG23" s="3">
        <v>1.5670999999999999</v>
      </c>
      <c r="BH23" s="3">
        <v>1.6084000000000001</v>
      </c>
      <c r="BI23" s="3">
        <v>1.6517999999999999</v>
      </c>
      <c r="BJ23" s="3">
        <v>1.6976</v>
      </c>
      <c r="BK23" s="3">
        <v>1.7459</v>
      </c>
      <c r="BL23" s="3">
        <v>1.7970999999999999</v>
      </c>
      <c r="BM23" s="3">
        <v>1.8512</v>
      </c>
      <c r="BN23" s="3">
        <v>1.9087000000000001</v>
      </c>
      <c r="BO23" s="3">
        <v>1.9698</v>
      </c>
      <c r="BP23" s="3">
        <v>2.0348999999999999</v>
      </c>
      <c r="BQ23" s="3">
        <v>2.1042999999999998</v>
      </c>
      <c r="BR23" s="3">
        <v>2.1785999999999999</v>
      </c>
      <c r="BS23" s="3">
        <v>2.2583000000000002</v>
      </c>
      <c r="BT23" s="3">
        <v>2.3439999999999999</v>
      </c>
      <c r="BU23" s="3">
        <v>2.4363000000000001</v>
      </c>
      <c r="BV23" s="3">
        <v>2.5360999999999998</v>
      </c>
      <c r="BW23" s="3">
        <v>2.6444000000000001</v>
      </c>
      <c r="BX23" s="3">
        <v>2.7622</v>
      </c>
      <c r="BY23" s="3">
        <v>2.8908999999999998</v>
      </c>
      <c r="BZ23" s="3">
        <v>3.0320999999999998</v>
      </c>
      <c r="CA23" s="3">
        <v>3.1876000000000002</v>
      </c>
      <c r="CB23" s="3">
        <v>3.3597999999999999</v>
      </c>
      <c r="CC23" s="3">
        <v>3.5516000000000001</v>
      </c>
      <c r="CD23" s="3">
        <v>3.7664</v>
      </c>
      <c r="CE23" s="3">
        <v>4.0087000000000002</v>
      </c>
      <c r="CF23" s="3">
        <v>4.2840999999999996</v>
      </c>
      <c r="CG23" s="3">
        <v>1</v>
      </c>
      <c r="CH23" s="3">
        <v>1</v>
      </c>
      <c r="CI23" s="3">
        <v>1</v>
      </c>
      <c r="CJ23" s="3">
        <v>1.0073000000000001</v>
      </c>
      <c r="CK23" s="3">
        <v>1.0219</v>
      </c>
      <c r="CL23" s="3">
        <v>1.0367999999999999</v>
      </c>
      <c r="CM23" s="3">
        <v>1.052</v>
      </c>
      <c r="CN23" s="3">
        <v>1.0674999999999999</v>
      </c>
      <c r="CO23" s="3">
        <v>1.0834999999999999</v>
      </c>
      <c r="CP23" s="3">
        <v>1.0998000000000001</v>
      </c>
      <c r="CQ23" s="3">
        <v>1.1164000000000001</v>
      </c>
      <c r="CR23" s="3">
        <v>1.1335</v>
      </c>
      <c r="CS23" s="3">
        <v>1.151</v>
      </c>
      <c r="CT23" s="3">
        <v>1.1689000000000001</v>
      </c>
      <c r="CU23" s="3">
        <v>1.1873</v>
      </c>
      <c r="CV23" s="3">
        <v>1.2061999999999999</v>
      </c>
      <c r="CW23" s="3">
        <v>1.2255</v>
      </c>
      <c r="CX23" s="3">
        <v>1.2454000000000001</v>
      </c>
      <c r="CY23" s="3">
        <v>1.2657</v>
      </c>
      <c r="CZ23" s="3">
        <v>1.2867</v>
      </c>
      <c r="DA23" s="3">
        <v>1.133</v>
      </c>
      <c r="DB23" s="3">
        <v>1.1521999999999999</v>
      </c>
      <c r="DC23" s="3">
        <v>1.1718999999999999</v>
      </c>
      <c r="DD23" s="3">
        <v>1.1921999999999999</v>
      </c>
      <c r="DE23" s="3">
        <v>1.2131000000000001</v>
      </c>
      <c r="DF23" s="3">
        <v>1.2346999999999999</v>
      </c>
      <c r="DG23" s="3">
        <v>1.2569999999999999</v>
      </c>
      <c r="DH23" s="3">
        <v>1.2799</v>
      </c>
      <c r="DI23" s="3">
        <v>1.3036000000000001</v>
      </c>
      <c r="DJ23" s="3">
        <v>1.3281000000000001</v>
      </c>
      <c r="DK23" s="3">
        <v>1.3533999999999999</v>
      </c>
      <c r="DL23" s="3">
        <v>1.3794999999999999</v>
      </c>
      <c r="DM23" s="3">
        <v>1.4066000000000001</v>
      </c>
      <c r="DN23" s="3">
        <v>1.4346000000000001</v>
      </c>
      <c r="DO23" s="3">
        <v>1.4637</v>
      </c>
      <c r="DP23" s="3">
        <v>1.4938</v>
      </c>
      <c r="DQ23" s="3">
        <v>1.5250999999999999</v>
      </c>
      <c r="DR23" s="3">
        <v>1.5576000000000001</v>
      </c>
      <c r="DS23" s="3">
        <v>1.5913999999999999</v>
      </c>
      <c r="DT23" s="3">
        <v>1.6265000000000001</v>
      </c>
      <c r="DU23" s="3">
        <v>1.6631</v>
      </c>
      <c r="DV23" s="3">
        <v>1.7013</v>
      </c>
      <c r="DW23" s="3">
        <v>1.7411000000000001</v>
      </c>
      <c r="DX23" s="3">
        <v>1.7827</v>
      </c>
      <c r="DY23" s="3">
        <v>1.8261000000000001</v>
      </c>
      <c r="DZ23" s="3">
        <v>1.5282</v>
      </c>
      <c r="EA23" s="3">
        <v>1.5670999999999999</v>
      </c>
      <c r="EB23" s="3">
        <v>1.6079000000000001</v>
      </c>
      <c r="EC23" s="3">
        <v>1.6508</v>
      </c>
      <c r="ED23" s="3">
        <v>1.6958</v>
      </c>
      <c r="EE23" s="3">
        <v>1.7433000000000001</v>
      </c>
      <c r="EF23" s="3">
        <v>1.7934000000000001</v>
      </c>
      <c r="EG23" s="3">
        <v>1.8463000000000001</v>
      </c>
      <c r="EH23" s="3">
        <v>1.9021999999999999</v>
      </c>
      <c r="EI23" s="3">
        <v>1.9615</v>
      </c>
      <c r="EJ23" s="3">
        <v>2.0244</v>
      </c>
      <c r="EK23" s="3">
        <v>2.0914000000000001</v>
      </c>
      <c r="EL23" s="3">
        <v>2.1627000000000001</v>
      </c>
      <c r="EM23" s="3">
        <v>2.2389000000000001</v>
      </c>
      <c r="EN23" s="3">
        <v>2.3203999999999998</v>
      </c>
      <c r="EO23" s="3">
        <v>2.4079000000000002</v>
      </c>
      <c r="EP23" s="3">
        <v>2.5021</v>
      </c>
      <c r="EQ23" s="3">
        <v>2.6036999999999999</v>
      </c>
      <c r="ER23" s="3">
        <v>2.7136</v>
      </c>
      <c r="ES23" s="3">
        <v>2.8330000000000002</v>
      </c>
      <c r="ET23" s="3">
        <v>2.9630999999999998</v>
      </c>
      <c r="EU23" s="3">
        <v>3.1055000000000001</v>
      </c>
      <c r="EV23" s="3">
        <v>3.2618999999999998</v>
      </c>
      <c r="EW23" s="3">
        <v>3.4344999999999999</v>
      </c>
      <c r="EX23" s="3">
        <v>3.6261000000000001</v>
      </c>
      <c r="EY23" s="3">
        <v>3.8399000000000001</v>
      </c>
      <c r="EZ23" s="3">
        <v>4.0701000000000001</v>
      </c>
      <c r="FA23" s="3">
        <v>4.3178000000000001</v>
      </c>
      <c r="FB23" s="3">
        <v>4.5843999999999996</v>
      </c>
      <c r="FC23" s="3">
        <v>4.8711000000000002</v>
      </c>
      <c r="FD23" s="3">
        <v>5.1791999999999998</v>
      </c>
      <c r="FE23" s="3">
        <v>5.5096999999999996</v>
      </c>
      <c r="FF23" s="3">
        <v>5.8636999999999997</v>
      </c>
      <c r="FG23" s="3">
        <v>6.2419000000000002</v>
      </c>
      <c r="FH23" s="3">
        <v>6.6444000000000001</v>
      </c>
      <c r="FI23" s="3">
        <v>7.0711000000000004</v>
      </c>
    </row>
    <row r="24" spans="1:165" x14ac:dyDescent="0.2">
      <c r="A24" s="6" t="s">
        <v>214</v>
      </c>
      <c r="B24" s="6" t="s">
        <v>235</v>
      </c>
      <c r="C24" s="6" t="s">
        <v>16</v>
      </c>
      <c r="D24" s="3">
        <v>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1.0064</v>
      </c>
      <c r="N24" s="3">
        <v>1.0186999999999999</v>
      </c>
      <c r="O24" s="3">
        <v>1.0313000000000001</v>
      </c>
      <c r="P24" s="3">
        <v>1.0443</v>
      </c>
      <c r="Q24" s="3">
        <v>1.0576000000000001</v>
      </c>
      <c r="R24" s="3">
        <v>1.0713999999999999</v>
      </c>
      <c r="S24" s="3">
        <v>1.0855999999999999</v>
      </c>
      <c r="T24" s="3">
        <v>1.1003000000000001</v>
      </c>
      <c r="U24" s="3">
        <v>1.1153999999999999</v>
      </c>
      <c r="V24" s="3">
        <v>1.131</v>
      </c>
      <c r="W24" s="3">
        <v>1.1471</v>
      </c>
      <c r="X24" s="3">
        <v>1.0078</v>
      </c>
      <c r="Y24" s="3">
        <v>1.0226</v>
      </c>
      <c r="Z24" s="3">
        <v>1.038</v>
      </c>
      <c r="AA24" s="3">
        <v>1.0539000000000001</v>
      </c>
      <c r="AB24" s="3">
        <v>1.0703</v>
      </c>
      <c r="AC24" s="3">
        <v>1.0872999999999999</v>
      </c>
      <c r="AD24" s="3">
        <v>1.105</v>
      </c>
      <c r="AE24" s="3">
        <v>1.1232</v>
      </c>
      <c r="AF24" s="3">
        <v>1.1422000000000001</v>
      </c>
      <c r="AG24" s="3">
        <v>1.1617999999999999</v>
      </c>
      <c r="AH24" s="3">
        <v>0.96530000000000005</v>
      </c>
      <c r="AI24" s="3">
        <v>0.98260000000000003</v>
      </c>
      <c r="AJ24" s="3">
        <v>1.0004999999999999</v>
      </c>
      <c r="AK24" s="3">
        <v>1.0193000000000001</v>
      </c>
      <c r="AL24" s="3">
        <v>1.0387</v>
      </c>
      <c r="AM24" s="3">
        <v>1.0589999999999999</v>
      </c>
      <c r="AN24" s="3">
        <v>1.0802</v>
      </c>
      <c r="AO24" s="3">
        <v>1.1022000000000001</v>
      </c>
      <c r="AP24" s="3">
        <v>1.1253</v>
      </c>
      <c r="AQ24" s="3">
        <v>1.1494</v>
      </c>
      <c r="AR24" s="3">
        <v>1.1746000000000001</v>
      </c>
      <c r="AS24" s="3">
        <v>1.2010000000000001</v>
      </c>
      <c r="AT24" s="3">
        <v>1.2286999999999999</v>
      </c>
      <c r="AU24" s="3">
        <v>1.2578</v>
      </c>
      <c r="AV24" s="3">
        <v>1.2883</v>
      </c>
      <c r="AW24" s="3">
        <v>1.3205</v>
      </c>
      <c r="AX24" s="3">
        <v>1.3543000000000001</v>
      </c>
      <c r="AY24" s="3">
        <v>1.3900999999999999</v>
      </c>
      <c r="AZ24" s="3">
        <v>1.4278999999999999</v>
      </c>
      <c r="BA24" s="3">
        <v>1.4679</v>
      </c>
      <c r="BB24" s="3">
        <v>1.5103</v>
      </c>
      <c r="BC24" s="3">
        <v>1.5552999999999999</v>
      </c>
      <c r="BD24" s="3">
        <v>1.6032</v>
      </c>
      <c r="BE24" s="3">
        <v>1.6543000000000001</v>
      </c>
      <c r="BF24" s="3">
        <v>1.7088000000000001</v>
      </c>
      <c r="BG24" s="3">
        <v>1.7672000000000001</v>
      </c>
      <c r="BH24" s="3">
        <v>1.8299000000000001</v>
      </c>
      <c r="BI24" s="3">
        <v>1.8973</v>
      </c>
      <c r="BJ24" s="3">
        <v>1.97</v>
      </c>
      <c r="BK24" s="3">
        <v>2.0487000000000002</v>
      </c>
      <c r="BL24" s="3">
        <v>2.1341000000000001</v>
      </c>
      <c r="BM24" s="3">
        <v>2.2271000000000001</v>
      </c>
      <c r="BN24" s="3">
        <v>2.3288000000000002</v>
      </c>
      <c r="BO24" s="3">
        <v>2.4403999999999999</v>
      </c>
      <c r="BP24" s="3">
        <v>2.5636000000000001</v>
      </c>
      <c r="BQ24" s="3">
        <v>2.7</v>
      </c>
      <c r="BR24" s="3">
        <v>2.8521000000000001</v>
      </c>
      <c r="BS24" s="3">
        <v>3.0226999999999999</v>
      </c>
      <c r="BT24" s="3">
        <v>3.2153</v>
      </c>
      <c r="BU24" s="3">
        <v>3.4344999999999999</v>
      </c>
      <c r="BV24" s="3">
        <v>3.6863000000000001</v>
      </c>
      <c r="BW24" s="3">
        <v>3.9784000000000002</v>
      </c>
      <c r="BX24" s="3">
        <v>4.3213999999999997</v>
      </c>
      <c r="BY24" s="3">
        <v>4.7298</v>
      </c>
      <c r="BZ24" s="3">
        <v>5.2243000000000004</v>
      </c>
      <c r="CA24" s="3">
        <v>5.8353000000000002</v>
      </c>
      <c r="CB24" s="3">
        <v>6.6094999999999997</v>
      </c>
      <c r="CC24" s="3">
        <v>7.6223000000000001</v>
      </c>
      <c r="CD24" s="3">
        <v>9.0039999999999996</v>
      </c>
      <c r="CE24" s="3">
        <v>11.000999999999999</v>
      </c>
      <c r="CF24" s="3">
        <v>14.142099999999999</v>
      </c>
      <c r="CG24" s="3">
        <v>1</v>
      </c>
      <c r="CH24" s="3">
        <v>1</v>
      </c>
      <c r="CI24" s="3">
        <v>1</v>
      </c>
      <c r="CJ24" s="3">
        <v>1</v>
      </c>
      <c r="CK24" s="3">
        <v>1</v>
      </c>
      <c r="CL24" s="3">
        <v>1</v>
      </c>
      <c r="CM24" s="3">
        <v>1</v>
      </c>
      <c r="CN24" s="3">
        <v>1.0165999999999999</v>
      </c>
      <c r="CO24" s="3">
        <v>1.0350999999999999</v>
      </c>
      <c r="CP24" s="3">
        <v>1.054</v>
      </c>
      <c r="CQ24" s="3">
        <v>1.0732999999999999</v>
      </c>
      <c r="CR24" s="3">
        <v>1.0931</v>
      </c>
      <c r="CS24" s="3">
        <v>1.1133999999999999</v>
      </c>
      <c r="CT24" s="3">
        <v>1.1341000000000001</v>
      </c>
      <c r="CU24" s="3">
        <v>1.1554</v>
      </c>
      <c r="CV24" s="3">
        <v>1.1772</v>
      </c>
      <c r="CW24" s="3">
        <v>1.1995</v>
      </c>
      <c r="CX24" s="3">
        <v>1.2223999999999999</v>
      </c>
      <c r="CY24" s="3">
        <v>1.2459</v>
      </c>
      <c r="CZ24" s="3">
        <v>1.2701</v>
      </c>
      <c r="DA24" s="3">
        <v>1.2948999999999999</v>
      </c>
      <c r="DB24" s="3">
        <v>1.3204</v>
      </c>
      <c r="DC24" s="3">
        <v>1.3466</v>
      </c>
      <c r="DD24" s="3">
        <v>1.3735999999999999</v>
      </c>
      <c r="DE24" s="3">
        <v>1.4014</v>
      </c>
      <c r="DF24" s="3">
        <v>1.43</v>
      </c>
      <c r="DG24" s="3">
        <v>1.4595</v>
      </c>
      <c r="DH24" s="3">
        <v>1.4899</v>
      </c>
      <c r="DI24" s="3">
        <v>1.5213000000000001</v>
      </c>
      <c r="DJ24" s="3">
        <v>1.5538000000000001</v>
      </c>
      <c r="DK24" s="3">
        <v>1.5872999999999999</v>
      </c>
      <c r="DL24" s="3">
        <v>1.6220000000000001</v>
      </c>
      <c r="DM24" s="3">
        <v>1.6578999999999999</v>
      </c>
      <c r="DN24" s="3">
        <v>1.6950000000000001</v>
      </c>
      <c r="DO24" s="3">
        <v>1.7336</v>
      </c>
      <c r="DP24" s="3">
        <v>1.7735000000000001</v>
      </c>
      <c r="DQ24" s="3">
        <v>1.8150999999999999</v>
      </c>
      <c r="DR24" s="3">
        <v>1.8582000000000001</v>
      </c>
      <c r="DS24" s="3">
        <v>1.9031</v>
      </c>
      <c r="DT24" s="3">
        <v>1.9498</v>
      </c>
      <c r="DU24" s="3">
        <v>1.9984999999999999</v>
      </c>
      <c r="DV24" s="3">
        <v>2.0493000000000001</v>
      </c>
      <c r="DW24" s="3">
        <v>2.1023000000000001</v>
      </c>
      <c r="DX24" s="3">
        <v>2.1577999999999999</v>
      </c>
      <c r="DY24" s="3">
        <v>2.2159</v>
      </c>
      <c r="DZ24" s="3">
        <v>1.9717</v>
      </c>
      <c r="EA24" s="3">
        <v>2.0270000000000001</v>
      </c>
      <c r="EB24" s="3">
        <v>2.0851000000000002</v>
      </c>
      <c r="EC24" s="3">
        <v>2.1461999999999999</v>
      </c>
      <c r="ED24" s="3">
        <v>2.2105999999999999</v>
      </c>
      <c r="EE24" s="3">
        <v>2.2786</v>
      </c>
      <c r="EF24" s="3">
        <v>2.3504</v>
      </c>
      <c r="EG24" s="3">
        <v>2.4264999999999999</v>
      </c>
      <c r="EH24" s="3">
        <v>2.5072000000000001</v>
      </c>
      <c r="EI24" s="3">
        <v>2.5929000000000002</v>
      </c>
      <c r="EJ24" s="3">
        <v>2.6842999999999999</v>
      </c>
      <c r="EK24" s="3">
        <v>2.7816999999999998</v>
      </c>
      <c r="EL24" s="3">
        <v>2.8860000000000001</v>
      </c>
      <c r="EM24" s="3">
        <v>2.9977999999999998</v>
      </c>
      <c r="EN24" s="3">
        <v>3.1181000000000001</v>
      </c>
      <c r="EO24" s="3">
        <v>3.2477</v>
      </c>
      <c r="EP24" s="3">
        <v>3.3879000000000001</v>
      </c>
      <c r="EQ24" s="3">
        <v>3.5400999999999998</v>
      </c>
      <c r="ER24" s="3">
        <v>3.7059000000000002</v>
      </c>
      <c r="ES24" s="3">
        <v>3.8871000000000002</v>
      </c>
      <c r="ET24" s="3">
        <v>4.0861000000000001</v>
      </c>
      <c r="EU24" s="3">
        <v>4.3056000000000001</v>
      </c>
      <c r="EV24" s="3">
        <v>4.5491000000000001</v>
      </c>
      <c r="EW24" s="3">
        <v>4.8207000000000004</v>
      </c>
      <c r="EX24" s="3">
        <v>5.1254999999999997</v>
      </c>
      <c r="EY24" s="3">
        <v>5.4702000000000002</v>
      </c>
      <c r="EZ24" s="3">
        <v>5.8631000000000002</v>
      </c>
      <c r="FA24" s="3">
        <v>6.319</v>
      </c>
      <c r="FB24" s="3">
        <v>6.8543000000000003</v>
      </c>
      <c r="FC24" s="3">
        <v>7.4919000000000002</v>
      </c>
      <c r="FD24" s="3">
        <v>8.2642000000000007</v>
      </c>
      <c r="FE24" s="3">
        <v>9.2189999999999994</v>
      </c>
      <c r="FF24" s="3">
        <v>10.4297</v>
      </c>
      <c r="FG24" s="3">
        <v>12.0153</v>
      </c>
      <c r="FH24" s="3">
        <v>14.181900000000001</v>
      </c>
      <c r="FI24" s="3">
        <v>17.320499999999999</v>
      </c>
    </row>
    <row r="25" spans="1:165" x14ac:dyDescent="0.2">
      <c r="A25" s="6" t="s">
        <v>215</v>
      </c>
      <c r="B25" s="6" t="s">
        <v>235</v>
      </c>
      <c r="C25" s="6" t="s">
        <v>14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1.0012000000000001</v>
      </c>
      <c r="K25" s="3">
        <v>1.0126999999999999</v>
      </c>
      <c r="L25" s="3">
        <v>1.0246999999999999</v>
      </c>
      <c r="M25" s="3">
        <v>1.0369999999999999</v>
      </c>
      <c r="N25" s="3">
        <v>1.0496000000000001</v>
      </c>
      <c r="O25" s="3">
        <v>1.0627</v>
      </c>
      <c r="P25" s="3">
        <v>1.0761000000000001</v>
      </c>
      <c r="Q25" s="3">
        <v>1.0900000000000001</v>
      </c>
      <c r="R25" s="3">
        <v>1.1043000000000001</v>
      </c>
      <c r="S25" s="3">
        <v>1.119</v>
      </c>
      <c r="T25" s="3">
        <v>1.1342000000000001</v>
      </c>
      <c r="U25" s="3">
        <v>1.1498999999999999</v>
      </c>
      <c r="V25" s="3">
        <v>1.1660999999999999</v>
      </c>
      <c r="W25" s="3">
        <v>1.1829000000000001</v>
      </c>
      <c r="X25" s="3">
        <v>1.0911</v>
      </c>
      <c r="Y25" s="3">
        <v>1.1073999999999999</v>
      </c>
      <c r="Z25" s="3">
        <v>1.1242000000000001</v>
      </c>
      <c r="AA25" s="3">
        <v>1.1415999999999999</v>
      </c>
      <c r="AB25" s="3">
        <v>1.1596</v>
      </c>
      <c r="AC25" s="3">
        <v>1.1782999999999999</v>
      </c>
      <c r="AD25" s="3">
        <v>1.1977</v>
      </c>
      <c r="AE25" s="3">
        <v>1.2178</v>
      </c>
      <c r="AF25" s="3">
        <v>1.2385999999999999</v>
      </c>
      <c r="AG25" s="3">
        <v>1.2602</v>
      </c>
      <c r="AH25" s="3">
        <v>1.1709000000000001</v>
      </c>
      <c r="AI25" s="3">
        <v>1.1921999999999999</v>
      </c>
      <c r="AJ25" s="3">
        <v>1.2143999999999999</v>
      </c>
      <c r="AK25" s="3">
        <v>1.2374000000000001</v>
      </c>
      <c r="AL25" s="3">
        <v>1.2614000000000001</v>
      </c>
      <c r="AM25" s="3">
        <v>1.2865</v>
      </c>
      <c r="AN25" s="3">
        <v>1.3126</v>
      </c>
      <c r="AO25" s="3">
        <v>1.3399000000000001</v>
      </c>
      <c r="AP25" s="3">
        <v>1.3684000000000001</v>
      </c>
      <c r="AQ25" s="3">
        <v>1.3982000000000001</v>
      </c>
      <c r="AR25" s="3">
        <v>1.2785</v>
      </c>
      <c r="AS25" s="3">
        <v>1.3078000000000001</v>
      </c>
      <c r="AT25" s="3">
        <v>1.3385</v>
      </c>
      <c r="AU25" s="3">
        <v>1.3707</v>
      </c>
      <c r="AV25" s="3">
        <v>1.4046000000000001</v>
      </c>
      <c r="AW25" s="3">
        <v>1.4402999999999999</v>
      </c>
      <c r="AX25" s="3">
        <v>1.4779</v>
      </c>
      <c r="AY25" s="3">
        <v>1.5177</v>
      </c>
      <c r="AZ25" s="3">
        <v>1.5597000000000001</v>
      </c>
      <c r="BA25" s="3">
        <v>1.6041000000000001</v>
      </c>
      <c r="BB25" s="3">
        <v>1.4300999999999999</v>
      </c>
      <c r="BC25" s="3">
        <v>1.4735</v>
      </c>
      <c r="BD25" s="3">
        <v>1.5196000000000001</v>
      </c>
      <c r="BE25" s="3">
        <v>1.5689</v>
      </c>
      <c r="BF25" s="3">
        <v>1.6214999999999999</v>
      </c>
      <c r="BG25" s="3">
        <v>1.6778999999999999</v>
      </c>
      <c r="BH25" s="3">
        <v>1.7383999999999999</v>
      </c>
      <c r="BI25" s="3">
        <v>1.8036000000000001</v>
      </c>
      <c r="BJ25" s="3">
        <v>1.8738999999999999</v>
      </c>
      <c r="BK25" s="3">
        <v>1.9500999999999999</v>
      </c>
      <c r="BL25" s="3">
        <v>2.0327000000000002</v>
      </c>
      <c r="BM25" s="3">
        <v>2.1229</v>
      </c>
      <c r="BN25" s="3">
        <v>2.2214999999999998</v>
      </c>
      <c r="BO25" s="3">
        <v>2.3298999999999999</v>
      </c>
      <c r="BP25" s="3">
        <v>2.4495</v>
      </c>
      <c r="BQ25" s="3">
        <v>2.5823</v>
      </c>
      <c r="BR25" s="3">
        <v>2.7303999999999999</v>
      </c>
      <c r="BS25" s="3">
        <v>2.8967000000000001</v>
      </c>
      <c r="BT25" s="3">
        <v>3.0848</v>
      </c>
      <c r="BU25" s="3">
        <v>3.2993000000000001</v>
      </c>
      <c r="BV25" s="3">
        <v>3.5446</v>
      </c>
      <c r="BW25" s="3">
        <v>3.8279999999999998</v>
      </c>
      <c r="BX25" s="3">
        <v>4.1588000000000003</v>
      </c>
      <c r="BY25" s="3">
        <v>4.5502000000000002</v>
      </c>
      <c r="BZ25" s="3">
        <v>5.0204000000000004</v>
      </c>
      <c r="CA25" s="3">
        <v>5.5959000000000003</v>
      </c>
      <c r="CB25" s="3">
        <v>6.3164999999999996</v>
      </c>
      <c r="CC25" s="3">
        <v>7.2446999999999999</v>
      </c>
      <c r="CD25" s="3">
        <v>8.4855999999999998</v>
      </c>
      <c r="CE25" s="3">
        <v>10.2288</v>
      </c>
      <c r="CF25" s="3">
        <v>12.8565</v>
      </c>
      <c r="CG25" s="3">
        <v>1</v>
      </c>
      <c r="CH25" s="3">
        <v>1</v>
      </c>
      <c r="CI25" s="3">
        <v>1</v>
      </c>
      <c r="CJ25" s="3">
        <v>1.0186999999999999</v>
      </c>
      <c r="CK25" s="3">
        <v>1.0378000000000001</v>
      </c>
      <c r="CL25" s="3">
        <v>1.0572999999999999</v>
      </c>
      <c r="CM25" s="3">
        <v>1.0772999999999999</v>
      </c>
      <c r="CN25" s="3">
        <v>1.0976999999999999</v>
      </c>
      <c r="CO25" s="3">
        <v>1.1185</v>
      </c>
      <c r="CP25" s="3">
        <v>1.1397999999999999</v>
      </c>
      <c r="CQ25" s="3">
        <v>1.1616</v>
      </c>
      <c r="CR25" s="3">
        <v>1.1839</v>
      </c>
      <c r="CS25" s="3">
        <v>1.2067000000000001</v>
      </c>
      <c r="CT25" s="3">
        <v>1.2301</v>
      </c>
      <c r="CU25" s="3">
        <v>1.2541</v>
      </c>
      <c r="CV25" s="3">
        <v>1.2786999999999999</v>
      </c>
      <c r="CW25" s="3">
        <v>1.3039000000000001</v>
      </c>
      <c r="CX25" s="3">
        <v>1.3298000000000001</v>
      </c>
      <c r="CY25" s="3">
        <v>1.3563000000000001</v>
      </c>
      <c r="CZ25" s="3">
        <v>1.3835999999999999</v>
      </c>
      <c r="DA25" s="3">
        <v>1.2224999999999999</v>
      </c>
      <c r="DB25" s="3">
        <v>1.2475000000000001</v>
      </c>
      <c r="DC25" s="3">
        <v>1.2732000000000001</v>
      </c>
      <c r="DD25" s="3">
        <v>1.2997000000000001</v>
      </c>
      <c r="DE25" s="3">
        <v>1.327</v>
      </c>
      <c r="DF25" s="3">
        <v>1.3551</v>
      </c>
      <c r="DG25" s="3">
        <v>1.3841000000000001</v>
      </c>
      <c r="DH25" s="3">
        <v>1.4139999999999999</v>
      </c>
      <c r="DI25" s="3">
        <v>1.4449000000000001</v>
      </c>
      <c r="DJ25" s="3">
        <v>1.4769000000000001</v>
      </c>
      <c r="DK25" s="3">
        <v>1.5099</v>
      </c>
      <c r="DL25" s="3">
        <v>1.5441</v>
      </c>
      <c r="DM25" s="3">
        <v>1.5795999999999999</v>
      </c>
      <c r="DN25" s="3">
        <v>1.6163000000000001</v>
      </c>
      <c r="DO25" s="3">
        <v>1.6544000000000001</v>
      </c>
      <c r="DP25" s="3">
        <v>1.694</v>
      </c>
      <c r="DQ25" s="3">
        <v>1.7352000000000001</v>
      </c>
      <c r="DR25" s="3">
        <v>1.778</v>
      </c>
      <c r="DS25" s="3">
        <v>1.8226</v>
      </c>
      <c r="DT25" s="3">
        <v>1.8691</v>
      </c>
      <c r="DU25" s="3">
        <v>1.9176</v>
      </c>
      <c r="DV25" s="3">
        <v>1.9682999999999999</v>
      </c>
      <c r="DW25" s="3">
        <v>2.0213000000000001</v>
      </c>
      <c r="DX25" s="3">
        <v>2.0768</v>
      </c>
      <c r="DY25" s="3">
        <v>2.1349999999999998</v>
      </c>
      <c r="DZ25" s="3">
        <v>1.673</v>
      </c>
      <c r="EA25" s="3">
        <v>1.7219</v>
      </c>
      <c r="EB25" s="3">
        <v>1.7735000000000001</v>
      </c>
      <c r="EC25" s="3">
        <v>1.8278000000000001</v>
      </c>
      <c r="ED25" s="3">
        <v>1.8851</v>
      </c>
      <c r="EE25" s="3">
        <v>1.9458</v>
      </c>
      <c r="EF25" s="3">
        <v>2.0101</v>
      </c>
      <c r="EG25" s="3">
        <v>2.0783</v>
      </c>
      <c r="EH25" s="3">
        <v>2.1509</v>
      </c>
      <c r="EI25" s="3">
        <v>2.2282999999999999</v>
      </c>
      <c r="EJ25" s="3">
        <v>2.3109999999999999</v>
      </c>
      <c r="EK25" s="3">
        <v>2.3996</v>
      </c>
      <c r="EL25" s="3">
        <v>2.4946000000000002</v>
      </c>
      <c r="EM25" s="3">
        <v>2.597</v>
      </c>
      <c r="EN25" s="3">
        <v>2.7075999999999998</v>
      </c>
      <c r="EO25" s="3">
        <v>2.8273000000000001</v>
      </c>
      <c r="EP25" s="3">
        <v>2.9575</v>
      </c>
      <c r="EQ25" s="3">
        <v>3.0996000000000001</v>
      </c>
      <c r="ER25" s="3">
        <v>3.2553000000000001</v>
      </c>
      <c r="ES25" s="3">
        <v>3.4266000000000001</v>
      </c>
      <c r="ET25" s="3">
        <v>3.6160999999999999</v>
      </c>
      <c r="EU25" s="3">
        <v>3.8269000000000002</v>
      </c>
      <c r="EV25" s="3">
        <v>4.0627000000000004</v>
      </c>
      <c r="EW25" s="3">
        <v>4.3284000000000002</v>
      </c>
      <c r="EX25" s="3">
        <v>4.63</v>
      </c>
      <c r="EY25" s="3">
        <v>4.9753999999999996</v>
      </c>
      <c r="EZ25" s="3">
        <v>5.3749000000000002</v>
      </c>
      <c r="FA25" s="3">
        <v>5.8422999999999998</v>
      </c>
      <c r="FB25" s="3">
        <v>6.3719000000000001</v>
      </c>
      <c r="FC25" s="3">
        <v>6.9747000000000003</v>
      </c>
      <c r="FD25" s="3">
        <v>7.6645000000000003</v>
      </c>
      <c r="FE25" s="3">
        <v>8.4585000000000008</v>
      </c>
      <c r="FF25" s="3">
        <v>9.3778000000000006</v>
      </c>
      <c r="FG25" s="3">
        <v>10.4495</v>
      </c>
      <c r="FH25" s="3">
        <v>11.7074</v>
      </c>
      <c r="FI25" s="3">
        <v>13.1951</v>
      </c>
    </row>
    <row r="26" spans="1:165" x14ac:dyDescent="0.2">
      <c r="A26" s="6" t="s">
        <v>216</v>
      </c>
      <c r="B26" s="6" t="s">
        <v>235</v>
      </c>
      <c r="C26" s="6" t="s">
        <v>17</v>
      </c>
      <c r="D26" s="3">
        <v>1</v>
      </c>
      <c r="E26" s="3">
        <v>1</v>
      </c>
      <c r="F26" s="3">
        <v>1.0015000000000001</v>
      </c>
      <c r="G26" s="3">
        <v>1.0153000000000001</v>
      </c>
      <c r="H26" s="3">
        <v>1.0294000000000001</v>
      </c>
      <c r="I26" s="3">
        <v>1.0438000000000001</v>
      </c>
      <c r="J26" s="3">
        <v>1.0586</v>
      </c>
      <c r="K26" s="3">
        <v>1.0738000000000001</v>
      </c>
      <c r="L26" s="3">
        <v>1.0893999999999999</v>
      </c>
      <c r="M26" s="3">
        <v>1.1053999999999999</v>
      </c>
      <c r="N26" s="3">
        <v>1.1217999999999999</v>
      </c>
      <c r="O26" s="3">
        <v>1.1386000000000001</v>
      </c>
      <c r="P26" s="3">
        <v>1.1559999999999999</v>
      </c>
      <c r="Q26" s="3">
        <v>1.1738</v>
      </c>
      <c r="R26" s="3">
        <v>1.1920999999999999</v>
      </c>
      <c r="S26" s="3">
        <v>1.2110000000000001</v>
      </c>
      <c r="T26" s="3">
        <v>1.2303999999999999</v>
      </c>
      <c r="U26" s="3">
        <v>1.2504</v>
      </c>
      <c r="V26" s="3">
        <v>1.2709999999999999</v>
      </c>
      <c r="W26" s="3">
        <v>1.2923</v>
      </c>
      <c r="X26" s="3">
        <v>1.2293000000000001</v>
      </c>
      <c r="Y26" s="3">
        <v>1.2504999999999999</v>
      </c>
      <c r="Z26" s="3">
        <v>1.2723</v>
      </c>
      <c r="AA26" s="3">
        <v>1.2948999999999999</v>
      </c>
      <c r="AB26" s="3">
        <v>1.3183</v>
      </c>
      <c r="AC26" s="3">
        <v>1.3425</v>
      </c>
      <c r="AD26" s="3">
        <v>1.3674999999999999</v>
      </c>
      <c r="AE26" s="3">
        <v>1.3934</v>
      </c>
      <c r="AF26" s="3">
        <v>1.4202999999999999</v>
      </c>
      <c r="AG26" s="3">
        <v>1.4481999999999999</v>
      </c>
      <c r="AH26" s="3">
        <v>1.3674999999999999</v>
      </c>
      <c r="AI26" s="3">
        <v>1.3954</v>
      </c>
      <c r="AJ26" s="3">
        <v>1.4242999999999999</v>
      </c>
      <c r="AK26" s="3">
        <v>1.4543999999999999</v>
      </c>
      <c r="AL26" s="3">
        <v>1.4858</v>
      </c>
      <c r="AM26" s="3">
        <v>1.5184</v>
      </c>
      <c r="AN26" s="3">
        <v>1.5525</v>
      </c>
      <c r="AO26" s="3">
        <v>1.5882000000000001</v>
      </c>
      <c r="AP26" s="3">
        <v>1.6254</v>
      </c>
      <c r="AQ26" s="3">
        <v>1.6642999999999999</v>
      </c>
      <c r="AR26" s="3">
        <v>1.5566</v>
      </c>
      <c r="AS26" s="3">
        <v>1.5955999999999999</v>
      </c>
      <c r="AT26" s="3">
        <v>1.6367</v>
      </c>
      <c r="AU26" s="3">
        <v>1.6798</v>
      </c>
      <c r="AV26" s="3">
        <v>1.7252000000000001</v>
      </c>
      <c r="AW26" s="3">
        <v>1.7730999999999999</v>
      </c>
      <c r="AX26" s="3">
        <v>1.8236000000000001</v>
      </c>
      <c r="AY26" s="3">
        <v>1.877</v>
      </c>
      <c r="AZ26" s="3">
        <v>1.9336</v>
      </c>
      <c r="BA26" s="3">
        <v>1.9936</v>
      </c>
      <c r="BB26" s="3">
        <v>1.8402000000000001</v>
      </c>
      <c r="BC26" s="3">
        <v>1.901</v>
      </c>
      <c r="BD26" s="3">
        <v>1.9658</v>
      </c>
      <c r="BE26" s="3">
        <v>2.0350999999999999</v>
      </c>
      <c r="BF26" s="3">
        <v>2.1095000000000002</v>
      </c>
      <c r="BG26" s="3">
        <v>2.1894</v>
      </c>
      <c r="BH26" s="3">
        <v>2.2753999999999999</v>
      </c>
      <c r="BI26" s="3">
        <v>2.3685</v>
      </c>
      <c r="BJ26" s="3">
        <v>2.4693999999999998</v>
      </c>
      <c r="BK26" s="3">
        <v>2.5790999999999999</v>
      </c>
      <c r="BL26" s="3">
        <v>2.6989000000000001</v>
      </c>
      <c r="BM26" s="3">
        <v>2.8302999999999998</v>
      </c>
      <c r="BN26" s="3">
        <v>2.9731000000000001</v>
      </c>
      <c r="BO26" s="3">
        <v>3.1286999999999998</v>
      </c>
      <c r="BP26" s="3">
        <v>3.2989999999999999</v>
      </c>
      <c r="BQ26" s="3">
        <v>3.4861</v>
      </c>
      <c r="BR26" s="3">
        <v>3.6924000000000001</v>
      </c>
      <c r="BS26" s="3">
        <v>3.9211999999999998</v>
      </c>
      <c r="BT26" s="3">
        <v>4.1760999999999999</v>
      </c>
      <c r="BU26" s="3">
        <v>4.4618000000000002</v>
      </c>
      <c r="BV26" s="3">
        <v>4.7840999999999996</v>
      </c>
      <c r="BW26" s="3">
        <v>5.1505000000000001</v>
      </c>
      <c r="BX26" s="3">
        <v>5.5705</v>
      </c>
      <c r="BY26" s="3">
        <v>6.0564999999999998</v>
      </c>
      <c r="BZ26" s="3">
        <v>6.6254</v>
      </c>
      <c r="CA26" s="3">
        <v>7.2999000000000001</v>
      </c>
      <c r="CB26" s="3">
        <v>8.1120000000000001</v>
      </c>
      <c r="CC26" s="3">
        <v>9.1083999999999996</v>
      </c>
      <c r="CD26" s="3">
        <v>10.3592</v>
      </c>
      <c r="CE26" s="3">
        <v>11.975</v>
      </c>
      <c r="CF26" s="3">
        <v>14.142099999999999</v>
      </c>
      <c r="CG26" s="3">
        <v>1</v>
      </c>
      <c r="CH26" s="3">
        <v>1</v>
      </c>
      <c r="CI26" s="3">
        <v>1</v>
      </c>
      <c r="CJ26" s="3">
        <v>1</v>
      </c>
      <c r="CK26" s="3">
        <v>1.0038</v>
      </c>
      <c r="CL26" s="3">
        <v>1.0236000000000001</v>
      </c>
      <c r="CM26" s="3">
        <v>1.0439000000000001</v>
      </c>
      <c r="CN26" s="3">
        <v>1.0646</v>
      </c>
      <c r="CO26" s="3">
        <v>1.0858000000000001</v>
      </c>
      <c r="CP26" s="3">
        <v>1.1074999999999999</v>
      </c>
      <c r="CQ26" s="3">
        <v>1.1297999999999999</v>
      </c>
      <c r="CR26" s="3">
        <v>1.1526000000000001</v>
      </c>
      <c r="CS26" s="3">
        <v>1.1758999999999999</v>
      </c>
      <c r="CT26" s="3">
        <v>1.1998</v>
      </c>
      <c r="CU26" s="3">
        <v>1.2243999999999999</v>
      </c>
      <c r="CV26" s="3">
        <v>1.2495000000000001</v>
      </c>
      <c r="CW26" s="3">
        <v>1.2754000000000001</v>
      </c>
      <c r="CX26" s="3">
        <v>1.3019000000000001</v>
      </c>
      <c r="CY26" s="3">
        <v>1.3290999999999999</v>
      </c>
      <c r="CZ26" s="3">
        <v>1.357</v>
      </c>
      <c r="DA26" s="3">
        <v>1.2649999999999999</v>
      </c>
      <c r="DB26" s="3">
        <v>1.2919</v>
      </c>
      <c r="DC26" s="3">
        <v>1.3196000000000001</v>
      </c>
      <c r="DD26" s="3">
        <v>1.3481000000000001</v>
      </c>
      <c r="DE26" s="3">
        <v>1.3774999999999999</v>
      </c>
      <c r="DF26" s="3">
        <v>1.4077</v>
      </c>
      <c r="DG26" s="3">
        <v>1.4388000000000001</v>
      </c>
      <c r="DH26" s="3">
        <v>1.4708000000000001</v>
      </c>
      <c r="DI26" s="3">
        <v>1.5039</v>
      </c>
      <c r="DJ26" s="3">
        <v>1.538</v>
      </c>
      <c r="DK26" s="3">
        <v>1.5731999999999999</v>
      </c>
      <c r="DL26" s="3">
        <v>1.6095999999999999</v>
      </c>
      <c r="DM26" s="3">
        <v>1.6472</v>
      </c>
      <c r="DN26" s="3">
        <v>1.6860999999999999</v>
      </c>
      <c r="DO26" s="3">
        <v>1.7262999999999999</v>
      </c>
      <c r="DP26" s="3">
        <v>1.768</v>
      </c>
      <c r="DQ26" s="3">
        <v>1.8110999999999999</v>
      </c>
      <c r="DR26" s="3">
        <v>1.8559000000000001</v>
      </c>
      <c r="DS26" s="3">
        <v>1.9023000000000001</v>
      </c>
      <c r="DT26" s="3">
        <v>1.9504999999999999</v>
      </c>
      <c r="DU26" s="3">
        <v>2.0005999999999999</v>
      </c>
      <c r="DV26" s="3">
        <v>2.0527000000000002</v>
      </c>
      <c r="DW26" s="3">
        <v>2.1070000000000002</v>
      </c>
      <c r="DX26" s="3">
        <v>2.1635</v>
      </c>
      <c r="DY26" s="3">
        <v>2.2223999999999999</v>
      </c>
      <c r="DZ26" s="3">
        <v>2.0428000000000002</v>
      </c>
      <c r="EA26" s="3">
        <v>2.1002999999999998</v>
      </c>
      <c r="EB26" s="3">
        <v>2.1604999999999999</v>
      </c>
      <c r="EC26" s="3">
        <v>2.2235</v>
      </c>
      <c r="ED26" s="3">
        <v>2.2894999999999999</v>
      </c>
      <c r="EE26" s="3">
        <v>2.3589000000000002</v>
      </c>
      <c r="EF26" s="3">
        <v>2.4318</v>
      </c>
      <c r="EG26" s="3">
        <v>2.5089000000000001</v>
      </c>
      <c r="EH26" s="3">
        <v>2.5905999999999998</v>
      </c>
      <c r="EI26" s="3">
        <v>2.6774</v>
      </c>
      <c r="EJ26" s="3">
        <v>2.7698</v>
      </c>
      <c r="EK26" s="3">
        <v>2.8683999999999998</v>
      </c>
      <c r="EL26" s="3">
        <v>2.9737</v>
      </c>
      <c r="EM26" s="3">
        <v>3.0865999999999998</v>
      </c>
      <c r="EN26" s="3">
        <v>3.2079</v>
      </c>
      <c r="EO26" s="3">
        <v>3.3386999999999998</v>
      </c>
      <c r="EP26" s="3">
        <v>3.48</v>
      </c>
      <c r="EQ26" s="3">
        <v>3.6334</v>
      </c>
      <c r="ER26" s="3">
        <v>3.8003</v>
      </c>
      <c r="ES26" s="3">
        <v>3.9826999999999999</v>
      </c>
      <c r="ET26" s="3">
        <v>4.1829999999999998</v>
      </c>
      <c r="EU26" s="3">
        <v>4.4039999999999999</v>
      </c>
      <c r="EV26" s="3">
        <v>4.6489000000000003</v>
      </c>
      <c r="EW26" s="3">
        <v>4.9221000000000004</v>
      </c>
      <c r="EX26" s="3">
        <v>5.2286999999999999</v>
      </c>
      <c r="EY26" s="3">
        <v>5.5753000000000004</v>
      </c>
      <c r="EZ26" s="3">
        <v>5.9705000000000004</v>
      </c>
      <c r="FA26" s="3">
        <v>6.4253</v>
      </c>
      <c r="FB26" s="3">
        <v>6.9542000000000002</v>
      </c>
      <c r="FC26" s="3">
        <v>7.5772000000000004</v>
      </c>
      <c r="FD26" s="3">
        <v>8.3219999999999992</v>
      </c>
      <c r="FE26" s="3">
        <v>9.2281999999999993</v>
      </c>
      <c r="FF26" s="3">
        <v>10.354900000000001</v>
      </c>
      <c r="FG26" s="3">
        <v>11.794</v>
      </c>
      <c r="FH26" s="3">
        <v>13.6966</v>
      </c>
      <c r="FI26" s="3">
        <v>16.329899999999999</v>
      </c>
    </row>
    <row r="27" spans="1:165" x14ac:dyDescent="0.2">
      <c r="A27" s="6" t="s">
        <v>217</v>
      </c>
      <c r="B27" s="6" t="s">
        <v>235</v>
      </c>
      <c r="C27" s="6" t="s">
        <v>18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1.0124</v>
      </c>
      <c r="K27" s="3">
        <v>1.0257000000000001</v>
      </c>
      <c r="L27" s="3">
        <v>1.0390999999999999</v>
      </c>
      <c r="M27" s="3">
        <v>1.0528999999999999</v>
      </c>
      <c r="N27" s="3">
        <v>1.0668</v>
      </c>
      <c r="O27" s="3">
        <v>1.081</v>
      </c>
      <c r="P27" s="3">
        <v>1.0954999999999999</v>
      </c>
      <c r="Q27" s="3">
        <v>1.1102000000000001</v>
      </c>
      <c r="R27" s="3">
        <v>1.1252</v>
      </c>
      <c r="S27" s="3">
        <v>1.1405000000000001</v>
      </c>
      <c r="T27" s="3">
        <v>1.1559999999999999</v>
      </c>
      <c r="U27" s="3">
        <v>1.1718</v>
      </c>
      <c r="V27" s="3">
        <v>1.1879999999999999</v>
      </c>
      <c r="W27" s="3">
        <v>1.2043999999999999</v>
      </c>
      <c r="X27" s="3">
        <v>0.99780000000000002</v>
      </c>
      <c r="Y27" s="3">
        <v>1.0117</v>
      </c>
      <c r="Z27" s="3">
        <v>1.0259</v>
      </c>
      <c r="AA27" s="3">
        <v>1.0405</v>
      </c>
      <c r="AB27" s="3">
        <v>1.0552999999999999</v>
      </c>
      <c r="AC27" s="3">
        <v>1.0704</v>
      </c>
      <c r="AD27" s="3">
        <v>1.0858000000000001</v>
      </c>
      <c r="AE27" s="3">
        <v>1.1014999999999999</v>
      </c>
      <c r="AF27" s="3">
        <v>1.1175999999999999</v>
      </c>
      <c r="AG27" s="3">
        <v>1.1339999999999999</v>
      </c>
      <c r="AH27" s="3">
        <v>1.0071000000000001</v>
      </c>
      <c r="AI27" s="3">
        <v>1.0221</v>
      </c>
      <c r="AJ27" s="3">
        <v>1.0374000000000001</v>
      </c>
      <c r="AK27" s="3">
        <v>1.0529999999999999</v>
      </c>
      <c r="AL27" s="3">
        <v>1.069</v>
      </c>
      <c r="AM27" s="3">
        <v>1.0853999999999999</v>
      </c>
      <c r="AN27" s="3">
        <v>1.1022000000000001</v>
      </c>
      <c r="AO27" s="3">
        <v>1.1193</v>
      </c>
      <c r="AP27" s="3">
        <v>1.1368</v>
      </c>
      <c r="AQ27" s="3">
        <v>1.1548</v>
      </c>
      <c r="AR27" s="3">
        <v>1.0263</v>
      </c>
      <c r="AS27" s="3">
        <v>1.0437000000000001</v>
      </c>
      <c r="AT27" s="3">
        <v>1.0620000000000001</v>
      </c>
      <c r="AU27" s="3">
        <v>1.0812999999999999</v>
      </c>
      <c r="AV27" s="3">
        <v>1.1016999999999999</v>
      </c>
      <c r="AW27" s="3">
        <v>1.1233</v>
      </c>
      <c r="AX27" s="3">
        <v>1.1462000000000001</v>
      </c>
      <c r="AY27" s="3">
        <v>1.1704000000000001</v>
      </c>
      <c r="AZ27" s="3">
        <v>1.196</v>
      </c>
      <c r="BA27" s="3">
        <v>1.2233000000000001</v>
      </c>
      <c r="BB27" s="3">
        <v>1.0544</v>
      </c>
      <c r="BC27" s="3">
        <v>1.0805</v>
      </c>
      <c r="BD27" s="3">
        <v>1.1083000000000001</v>
      </c>
      <c r="BE27" s="3">
        <v>1.1380999999999999</v>
      </c>
      <c r="BF27" s="3">
        <v>1.1700999999999999</v>
      </c>
      <c r="BG27" s="3">
        <v>1.2043999999999999</v>
      </c>
      <c r="BH27" s="3">
        <v>1.2414000000000001</v>
      </c>
      <c r="BI27" s="3">
        <v>1.2814000000000001</v>
      </c>
      <c r="BJ27" s="3">
        <v>1.3247</v>
      </c>
      <c r="BK27" s="3">
        <v>1.3717999999999999</v>
      </c>
      <c r="BL27" s="3">
        <v>1.423</v>
      </c>
      <c r="BM27" s="3">
        <v>1.4791000000000001</v>
      </c>
      <c r="BN27" s="3">
        <v>1.5407</v>
      </c>
      <c r="BO27" s="3">
        <v>1.6087</v>
      </c>
      <c r="BP27" s="3">
        <v>1.6840999999999999</v>
      </c>
      <c r="BQ27" s="3">
        <v>1.768</v>
      </c>
      <c r="BR27" s="3">
        <v>1.8622000000000001</v>
      </c>
      <c r="BS27" s="3">
        <v>1.9683999999999999</v>
      </c>
      <c r="BT27" s="3">
        <v>2.0891999999999999</v>
      </c>
      <c r="BU27" s="3">
        <v>2.2277999999999998</v>
      </c>
      <c r="BV27" s="3">
        <v>2.3883000000000001</v>
      </c>
      <c r="BW27" s="3">
        <v>2.5764</v>
      </c>
      <c r="BX27" s="3">
        <v>2.7997000000000001</v>
      </c>
      <c r="BY27" s="3">
        <v>3.0691999999999999</v>
      </c>
      <c r="BZ27" s="3">
        <v>3.4007999999999998</v>
      </c>
      <c r="CA27" s="3">
        <v>3.8184999999999998</v>
      </c>
      <c r="CB27" s="3">
        <v>4.3608000000000002</v>
      </c>
      <c r="CC27" s="3">
        <v>5.0930999999999997</v>
      </c>
      <c r="CD27" s="3">
        <v>6.1364000000000001</v>
      </c>
      <c r="CE27" s="3">
        <v>7.7412999999999998</v>
      </c>
      <c r="CF27" s="3">
        <v>10.5283</v>
      </c>
      <c r="CG27" s="3">
        <v>1</v>
      </c>
      <c r="CH27" s="3">
        <v>1</v>
      </c>
      <c r="CI27" s="3">
        <v>1</v>
      </c>
      <c r="CJ27" s="3">
        <v>1.0047999999999999</v>
      </c>
      <c r="CK27" s="3">
        <v>1.02</v>
      </c>
      <c r="CL27" s="3">
        <v>1.0355000000000001</v>
      </c>
      <c r="CM27" s="3">
        <v>1.0513999999999999</v>
      </c>
      <c r="CN27" s="3">
        <v>1.0676000000000001</v>
      </c>
      <c r="CO27" s="3">
        <v>1.0842000000000001</v>
      </c>
      <c r="CP27" s="3">
        <v>1.1012</v>
      </c>
      <c r="CQ27" s="3">
        <v>1.1186</v>
      </c>
      <c r="CR27" s="3">
        <v>1.1365000000000001</v>
      </c>
      <c r="CS27" s="3">
        <v>1.1548</v>
      </c>
      <c r="CT27" s="3">
        <v>1.1736</v>
      </c>
      <c r="CU27" s="3">
        <v>1.1929000000000001</v>
      </c>
      <c r="CV27" s="3">
        <v>1.2125999999999999</v>
      </c>
      <c r="CW27" s="3">
        <v>1.2330000000000001</v>
      </c>
      <c r="CX27" s="3">
        <v>1.2539</v>
      </c>
      <c r="CY27" s="3">
        <v>1.2754000000000001</v>
      </c>
      <c r="CZ27" s="3">
        <v>1.2975000000000001</v>
      </c>
      <c r="DA27" s="3">
        <v>1.1544000000000001</v>
      </c>
      <c r="DB27" s="3">
        <v>1.1749000000000001</v>
      </c>
      <c r="DC27" s="3">
        <v>1.196</v>
      </c>
      <c r="DD27" s="3">
        <v>1.2177</v>
      </c>
      <c r="DE27" s="3">
        <v>1.2402</v>
      </c>
      <c r="DF27" s="3">
        <v>1.2633000000000001</v>
      </c>
      <c r="DG27" s="3">
        <v>1.2873000000000001</v>
      </c>
      <c r="DH27" s="3">
        <v>1.3120000000000001</v>
      </c>
      <c r="DI27" s="3">
        <v>1.3375999999999999</v>
      </c>
      <c r="DJ27" s="3">
        <v>1.3640000000000001</v>
      </c>
      <c r="DK27" s="3">
        <v>1.1715</v>
      </c>
      <c r="DL27" s="3">
        <v>1.1954</v>
      </c>
      <c r="DM27" s="3">
        <v>1.2202</v>
      </c>
      <c r="DN27" s="3">
        <v>1.2459</v>
      </c>
      <c r="DO27" s="3">
        <v>1.2726</v>
      </c>
      <c r="DP27" s="3">
        <v>1.3004</v>
      </c>
      <c r="DQ27" s="3">
        <v>1.3292999999999999</v>
      </c>
      <c r="DR27" s="3">
        <v>1.3593999999999999</v>
      </c>
      <c r="DS27" s="3">
        <v>1.3908</v>
      </c>
      <c r="DT27" s="3">
        <v>1.4235</v>
      </c>
      <c r="DU27" s="3">
        <v>1.4577</v>
      </c>
      <c r="DV27" s="3">
        <v>1.4935</v>
      </c>
      <c r="DW27" s="3">
        <v>1.5308999999999999</v>
      </c>
      <c r="DX27" s="3">
        <v>1.5701000000000001</v>
      </c>
      <c r="DY27" s="3">
        <v>1.6112</v>
      </c>
      <c r="DZ27" s="3">
        <v>1.3741000000000001</v>
      </c>
      <c r="EA27" s="3">
        <v>1.4118999999999999</v>
      </c>
      <c r="EB27" s="3">
        <v>1.4516</v>
      </c>
      <c r="EC27" s="3">
        <v>1.4935</v>
      </c>
      <c r="ED27" s="3">
        <v>1.5378000000000001</v>
      </c>
      <c r="EE27" s="3">
        <v>1.5846</v>
      </c>
      <c r="EF27" s="3">
        <v>1.6342000000000001</v>
      </c>
      <c r="EG27" s="3">
        <v>1.6869000000000001</v>
      </c>
      <c r="EH27" s="3">
        <v>1.7430000000000001</v>
      </c>
      <c r="EI27" s="3">
        <v>1.8027</v>
      </c>
      <c r="EJ27" s="3">
        <v>1.8666</v>
      </c>
      <c r="EK27" s="3">
        <v>1.9349000000000001</v>
      </c>
      <c r="EL27" s="3">
        <v>2.0083000000000002</v>
      </c>
      <c r="EM27" s="3">
        <v>2.0872000000000002</v>
      </c>
      <c r="EN27" s="3">
        <v>2.1724999999999999</v>
      </c>
      <c r="EO27" s="3">
        <v>2.2646999999999999</v>
      </c>
      <c r="EP27" s="3">
        <v>2.3650000000000002</v>
      </c>
      <c r="EQ27" s="3">
        <v>2.4742000000000002</v>
      </c>
      <c r="ER27" s="3">
        <v>2.5937999999999999</v>
      </c>
      <c r="ES27" s="3">
        <v>2.7252999999999998</v>
      </c>
      <c r="ET27" s="3">
        <v>2.8706</v>
      </c>
      <c r="EU27" s="3">
        <v>3.0318000000000001</v>
      </c>
      <c r="EV27" s="3">
        <v>3.2120000000000002</v>
      </c>
      <c r="EW27" s="3">
        <v>3.4144999999999999</v>
      </c>
      <c r="EX27" s="3">
        <v>3.6438000000000001</v>
      </c>
      <c r="EY27" s="3">
        <v>3.9056000000000002</v>
      </c>
      <c r="EZ27" s="3">
        <v>4.2049000000000003</v>
      </c>
      <c r="FA27" s="3">
        <v>4.5500999999999996</v>
      </c>
      <c r="FB27" s="3">
        <v>4.9527000000000001</v>
      </c>
      <c r="FC27" s="3">
        <v>5.4282000000000004</v>
      </c>
      <c r="FD27" s="3">
        <v>5.9984000000000002</v>
      </c>
      <c r="FE27" s="3">
        <v>6.6946000000000003</v>
      </c>
      <c r="FF27" s="3">
        <v>7.5636000000000001</v>
      </c>
      <c r="FG27" s="3">
        <v>8.6786999999999992</v>
      </c>
      <c r="FH27" s="3">
        <v>10.1616</v>
      </c>
      <c r="FI27" s="3">
        <v>12.229699999999999</v>
      </c>
    </row>
    <row r="28" spans="1:165" x14ac:dyDescent="0.2">
      <c r="A28" s="6" t="s">
        <v>218</v>
      </c>
      <c r="B28" s="6" t="s">
        <v>200</v>
      </c>
      <c r="C28" s="6" t="s">
        <v>219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0.99760000000000004</v>
      </c>
      <c r="L28" s="3">
        <v>0.99070000000000003</v>
      </c>
      <c r="M28" s="3">
        <v>0.98370000000000002</v>
      </c>
      <c r="N28" s="3">
        <v>0.97660000000000002</v>
      </c>
      <c r="O28" s="3">
        <v>0.96960000000000002</v>
      </c>
      <c r="P28" s="3">
        <v>0.96240000000000003</v>
      </c>
      <c r="Q28" s="3">
        <v>0.95530000000000004</v>
      </c>
      <c r="R28" s="3">
        <v>0.94810000000000005</v>
      </c>
      <c r="S28" s="3">
        <v>0.94079999999999997</v>
      </c>
      <c r="T28" s="3">
        <v>0.93359999999999999</v>
      </c>
      <c r="U28" s="3">
        <v>0.92620000000000002</v>
      </c>
      <c r="V28" s="3">
        <v>0.91890000000000005</v>
      </c>
      <c r="W28" s="3">
        <v>0.91149999999999998</v>
      </c>
      <c r="X28" s="3">
        <v>0.90410000000000001</v>
      </c>
      <c r="Y28" s="3">
        <v>0.89659999999999995</v>
      </c>
      <c r="Z28" s="3">
        <v>0.8891</v>
      </c>
      <c r="AA28" s="3">
        <v>0.88160000000000005</v>
      </c>
      <c r="AB28" s="3">
        <v>0.874</v>
      </c>
      <c r="AC28" s="3">
        <v>0.86639999999999995</v>
      </c>
      <c r="AD28" s="3">
        <v>0.85870000000000002</v>
      </c>
      <c r="AE28" s="3">
        <v>0.85099999999999998</v>
      </c>
      <c r="AF28" s="3">
        <v>0.84330000000000005</v>
      </c>
      <c r="AG28" s="3">
        <v>0.83560000000000001</v>
      </c>
      <c r="AH28" s="3">
        <v>0.82779999999999998</v>
      </c>
      <c r="AI28" s="3">
        <v>0.82</v>
      </c>
      <c r="AJ28" s="3">
        <v>0.81210000000000004</v>
      </c>
      <c r="AK28" s="3">
        <v>0.80430000000000001</v>
      </c>
      <c r="AL28" s="3">
        <v>0.79630000000000001</v>
      </c>
      <c r="AM28" s="3">
        <v>0.78839999999999999</v>
      </c>
      <c r="AN28" s="3">
        <v>0.78039999999999998</v>
      </c>
      <c r="AO28" s="3">
        <v>0.77239999999999998</v>
      </c>
      <c r="AP28" s="3">
        <v>0.76439999999999997</v>
      </c>
      <c r="AQ28" s="3">
        <v>0.75629999999999997</v>
      </c>
      <c r="AR28" s="3">
        <v>0.74819999999999998</v>
      </c>
      <c r="AS28" s="3">
        <v>0.74009999999999998</v>
      </c>
      <c r="AT28" s="3">
        <v>0.7319</v>
      </c>
      <c r="AU28" s="3">
        <v>0.7238</v>
      </c>
      <c r="AV28" s="3">
        <v>0.71550000000000002</v>
      </c>
      <c r="AW28" s="3">
        <v>0.70730000000000004</v>
      </c>
      <c r="AX28" s="3">
        <v>0.69899999999999995</v>
      </c>
      <c r="AY28" s="3">
        <v>0.69069999999999998</v>
      </c>
      <c r="AZ28" s="3">
        <v>0.68240000000000001</v>
      </c>
      <c r="BA28" s="3">
        <v>0.67410000000000003</v>
      </c>
      <c r="BB28" s="3">
        <v>0.66569999999999996</v>
      </c>
      <c r="BC28" s="3">
        <v>0.6573</v>
      </c>
      <c r="BD28" s="3">
        <v>0.64880000000000004</v>
      </c>
      <c r="BE28" s="3">
        <v>0.64039999999999997</v>
      </c>
      <c r="BF28" s="3">
        <v>0.63190000000000002</v>
      </c>
      <c r="BG28" s="3">
        <v>0.62339999999999995</v>
      </c>
      <c r="BH28" s="3">
        <v>0.6149</v>
      </c>
      <c r="BI28" s="3">
        <v>0.60629999999999995</v>
      </c>
      <c r="BJ28" s="3">
        <v>0.59770000000000001</v>
      </c>
      <c r="BK28" s="3">
        <v>0.58909999999999996</v>
      </c>
      <c r="BL28" s="3">
        <v>0.58050000000000002</v>
      </c>
      <c r="BM28" s="3">
        <v>0.57179999999999997</v>
      </c>
      <c r="BN28" s="3">
        <v>0.56310000000000004</v>
      </c>
      <c r="BO28" s="3">
        <v>0.5544</v>
      </c>
      <c r="BP28" s="3">
        <v>0.54520000000000002</v>
      </c>
      <c r="BQ28" s="3">
        <v>0.53549999999999998</v>
      </c>
      <c r="BR28" s="3">
        <v>0.52529999999999999</v>
      </c>
      <c r="BS28" s="3">
        <v>0.51459999999999995</v>
      </c>
      <c r="BT28" s="3">
        <v>0.50339999999999996</v>
      </c>
      <c r="BU28" s="3">
        <v>0.49170000000000003</v>
      </c>
      <c r="BV28" s="3">
        <v>0.47949999999999998</v>
      </c>
      <c r="BW28" s="3">
        <v>0.46679999999999999</v>
      </c>
      <c r="BX28" s="3">
        <v>0.4536</v>
      </c>
      <c r="BY28" s="3">
        <v>0.43990000000000001</v>
      </c>
      <c r="BZ28" s="3">
        <v>0.42570000000000002</v>
      </c>
      <c r="CA28" s="3">
        <v>0.41099999999999998</v>
      </c>
      <c r="CB28" s="3">
        <v>0.39579999999999999</v>
      </c>
      <c r="CC28" s="3">
        <v>0.38009999999999999</v>
      </c>
      <c r="CD28" s="3">
        <v>0.3639</v>
      </c>
      <c r="CE28" s="3">
        <v>0.34720000000000001</v>
      </c>
      <c r="CF28" s="3">
        <v>0.33</v>
      </c>
      <c r="CG28" s="3">
        <v>1</v>
      </c>
      <c r="CH28" s="3">
        <v>1</v>
      </c>
      <c r="CI28" s="3">
        <v>1</v>
      </c>
      <c r="CJ28" s="3">
        <v>1</v>
      </c>
      <c r="CK28" s="3">
        <v>1</v>
      </c>
      <c r="CL28" s="3">
        <v>0.99650000000000005</v>
      </c>
      <c r="CM28" s="3">
        <v>0.98799999999999999</v>
      </c>
      <c r="CN28" s="3">
        <v>0.97950000000000004</v>
      </c>
      <c r="CO28" s="3">
        <v>0.97099999999999997</v>
      </c>
      <c r="CP28" s="3">
        <v>0.96250000000000002</v>
      </c>
      <c r="CQ28" s="3">
        <v>0.95399999999999996</v>
      </c>
      <c r="CR28" s="3">
        <v>0.94550000000000001</v>
      </c>
      <c r="CS28" s="3">
        <v>0.93700000000000006</v>
      </c>
      <c r="CT28" s="3">
        <v>0.92849999999999999</v>
      </c>
      <c r="CU28" s="3">
        <v>0.92</v>
      </c>
      <c r="CV28" s="3">
        <v>0.91149999999999998</v>
      </c>
      <c r="CW28" s="3">
        <v>0.90310000000000001</v>
      </c>
      <c r="CX28" s="3">
        <v>0.89459999999999995</v>
      </c>
      <c r="CY28" s="3">
        <v>0.88619999999999999</v>
      </c>
      <c r="CZ28" s="3">
        <v>0.87770000000000004</v>
      </c>
      <c r="DA28" s="3">
        <v>0.86929999999999996</v>
      </c>
      <c r="DB28" s="3">
        <v>0.8609</v>
      </c>
      <c r="DC28" s="3">
        <v>0.85240000000000005</v>
      </c>
      <c r="DD28" s="3">
        <v>0.84399999999999997</v>
      </c>
      <c r="DE28" s="3">
        <v>0.83560000000000001</v>
      </c>
      <c r="DF28" s="3">
        <v>0.82720000000000005</v>
      </c>
      <c r="DG28" s="3">
        <v>0.81879999999999997</v>
      </c>
      <c r="DH28" s="3">
        <v>0.81040000000000001</v>
      </c>
      <c r="DI28" s="3">
        <v>0.80200000000000005</v>
      </c>
      <c r="DJ28" s="3">
        <v>0.79369999999999996</v>
      </c>
      <c r="DK28" s="3">
        <v>0.7853</v>
      </c>
      <c r="DL28" s="3">
        <v>0.77690000000000003</v>
      </c>
      <c r="DM28" s="3">
        <v>0.76859999999999995</v>
      </c>
      <c r="DN28" s="3">
        <v>0.76019999999999999</v>
      </c>
      <c r="DO28" s="3">
        <v>0.75180000000000002</v>
      </c>
      <c r="DP28" s="3">
        <v>0.74350000000000005</v>
      </c>
      <c r="DQ28" s="3">
        <v>0.73509999999999998</v>
      </c>
      <c r="DR28" s="3">
        <v>0.7268</v>
      </c>
      <c r="DS28" s="3">
        <v>0.71850000000000003</v>
      </c>
      <c r="DT28" s="3">
        <v>0.71020000000000005</v>
      </c>
      <c r="DU28" s="3">
        <v>0.70179999999999998</v>
      </c>
      <c r="DV28" s="3">
        <v>0.69350000000000001</v>
      </c>
      <c r="DW28" s="3">
        <v>0.68520000000000003</v>
      </c>
      <c r="DX28" s="3">
        <v>0.67689999999999995</v>
      </c>
      <c r="DY28" s="3">
        <v>0.66859999999999997</v>
      </c>
      <c r="DZ28" s="3">
        <v>0.6603</v>
      </c>
      <c r="EA28" s="3">
        <v>0.65200000000000002</v>
      </c>
      <c r="EB28" s="3">
        <v>0.64370000000000005</v>
      </c>
      <c r="EC28" s="3">
        <v>0.63539999999999996</v>
      </c>
      <c r="ED28" s="3">
        <v>0.62719999999999998</v>
      </c>
      <c r="EE28" s="3">
        <v>0.61890000000000001</v>
      </c>
      <c r="EF28" s="3">
        <v>0.61060000000000003</v>
      </c>
      <c r="EG28" s="3">
        <v>0.60229999999999995</v>
      </c>
      <c r="EH28" s="3">
        <v>0.59409999999999996</v>
      </c>
      <c r="EI28" s="3">
        <v>0.58579999999999999</v>
      </c>
      <c r="EJ28" s="3">
        <v>0.5776</v>
      </c>
      <c r="EK28" s="3">
        <v>0.56930000000000003</v>
      </c>
      <c r="EL28" s="3">
        <v>0.56110000000000004</v>
      </c>
      <c r="EM28" s="3">
        <v>0.55279999999999996</v>
      </c>
      <c r="EN28" s="3">
        <v>0.54459999999999997</v>
      </c>
      <c r="EO28" s="3">
        <v>0.53639999999999999</v>
      </c>
      <c r="EP28" s="3">
        <v>0.5282</v>
      </c>
      <c r="EQ28" s="3">
        <v>0.51970000000000005</v>
      </c>
      <c r="ER28" s="3">
        <v>0.51100000000000001</v>
      </c>
      <c r="ES28" s="3">
        <v>0.50209999999999999</v>
      </c>
      <c r="ET28" s="3">
        <v>0.49299999999999999</v>
      </c>
      <c r="EU28" s="3">
        <v>0.48370000000000002</v>
      </c>
      <c r="EV28" s="3">
        <v>0.47420000000000001</v>
      </c>
      <c r="EW28" s="3">
        <v>0.46439999999999998</v>
      </c>
      <c r="EX28" s="3">
        <v>0.45440000000000003</v>
      </c>
      <c r="EY28" s="3">
        <v>0.44419999999999998</v>
      </c>
      <c r="EZ28" s="3">
        <v>0.43380000000000002</v>
      </c>
      <c r="FA28" s="3">
        <v>0.42309999999999998</v>
      </c>
      <c r="FB28" s="3">
        <v>0.4123</v>
      </c>
      <c r="FC28" s="3">
        <v>0.4012</v>
      </c>
      <c r="FD28" s="3">
        <v>0.38990000000000002</v>
      </c>
      <c r="FE28" s="3">
        <v>0.37830000000000003</v>
      </c>
      <c r="FF28" s="3">
        <v>0.36659999999999998</v>
      </c>
      <c r="FG28" s="3">
        <v>0.35460000000000003</v>
      </c>
      <c r="FH28" s="3">
        <v>0.34239999999999998</v>
      </c>
      <c r="FI28" s="3">
        <v>0.33</v>
      </c>
    </row>
    <row r="29" spans="1:165" x14ac:dyDescent="0.2">
      <c r="A29" s="6" t="s">
        <v>220</v>
      </c>
      <c r="B29" s="6" t="s">
        <v>200</v>
      </c>
      <c r="C29" s="6" t="s">
        <v>221</v>
      </c>
      <c r="D29" s="3">
        <v>1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0.99409999999999998</v>
      </c>
      <c r="K29" s="3">
        <v>0.98770000000000002</v>
      </c>
      <c r="L29" s="3">
        <v>0.98109999999999997</v>
      </c>
      <c r="M29" s="3">
        <v>0.97460000000000002</v>
      </c>
      <c r="N29" s="3">
        <v>0.96789999999999998</v>
      </c>
      <c r="O29" s="3">
        <v>0.96130000000000004</v>
      </c>
      <c r="P29" s="3">
        <v>0.95450000000000002</v>
      </c>
      <c r="Q29" s="3">
        <v>0.94769999999999999</v>
      </c>
      <c r="R29" s="3">
        <v>0.94079999999999997</v>
      </c>
      <c r="S29" s="3">
        <v>0.93389999999999995</v>
      </c>
      <c r="T29" s="3">
        <v>0.92689999999999995</v>
      </c>
      <c r="U29" s="3">
        <v>0.91979999999999995</v>
      </c>
      <c r="V29" s="3">
        <v>0.91269999999999996</v>
      </c>
      <c r="W29" s="3">
        <v>0.90549999999999997</v>
      </c>
      <c r="X29" s="3">
        <v>0.89829999999999999</v>
      </c>
      <c r="Y29" s="3">
        <v>0.89100000000000001</v>
      </c>
      <c r="Z29" s="3">
        <v>0.88370000000000004</v>
      </c>
      <c r="AA29" s="3">
        <v>0.87629999999999997</v>
      </c>
      <c r="AB29" s="3">
        <v>0.86890000000000001</v>
      </c>
      <c r="AC29" s="3">
        <v>0.86140000000000005</v>
      </c>
      <c r="AD29" s="3">
        <v>0.8538</v>
      </c>
      <c r="AE29" s="3">
        <v>0.84619999999999995</v>
      </c>
      <c r="AF29" s="3">
        <v>0.83860000000000001</v>
      </c>
      <c r="AG29" s="3">
        <v>0.83089999999999997</v>
      </c>
      <c r="AH29" s="3">
        <v>0.82310000000000005</v>
      </c>
      <c r="AI29" s="3">
        <v>0.81530000000000002</v>
      </c>
      <c r="AJ29" s="3">
        <v>0.80740000000000001</v>
      </c>
      <c r="AK29" s="3">
        <v>0.79949999999999999</v>
      </c>
      <c r="AL29" s="3">
        <v>0.79159999999999997</v>
      </c>
      <c r="AM29" s="3">
        <v>0.78359999999999996</v>
      </c>
      <c r="AN29" s="3">
        <v>0.77549999999999997</v>
      </c>
      <c r="AO29" s="3">
        <v>0.76739999999999997</v>
      </c>
      <c r="AP29" s="3">
        <v>0.75929999999999997</v>
      </c>
      <c r="AQ29" s="3">
        <v>0.75109999999999999</v>
      </c>
      <c r="AR29" s="3">
        <v>0.74280000000000002</v>
      </c>
      <c r="AS29" s="3">
        <v>0.73460000000000003</v>
      </c>
      <c r="AT29" s="3">
        <v>0.72619999999999996</v>
      </c>
      <c r="AU29" s="3">
        <v>0.71789999999999998</v>
      </c>
      <c r="AV29" s="3">
        <v>0.70940000000000003</v>
      </c>
      <c r="AW29" s="3">
        <v>0.70099999999999996</v>
      </c>
      <c r="AX29" s="3">
        <v>0.6925</v>
      </c>
      <c r="AY29" s="3">
        <v>0.68389999999999995</v>
      </c>
      <c r="AZ29" s="3">
        <v>0.6754</v>
      </c>
      <c r="BA29" s="3">
        <v>0.66669999999999996</v>
      </c>
      <c r="BB29" s="3">
        <v>0.65810000000000002</v>
      </c>
      <c r="BC29" s="3">
        <v>0.64939999999999998</v>
      </c>
      <c r="BD29" s="3">
        <v>0.64059999999999995</v>
      </c>
      <c r="BE29" s="3">
        <v>0.63180000000000003</v>
      </c>
      <c r="BF29" s="3">
        <v>0.623</v>
      </c>
      <c r="BG29" s="3">
        <v>0.61409999999999998</v>
      </c>
      <c r="BH29" s="3">
        <v>0.60519999999999996</v>
      </c>
      <c r="BI29" s="3">
        <v>0.59630000000000005</v>
      </c>
      <c r="BJ29" s="3">
        <v>0.58730000000000004</v>
      </c>
      <c r="BK29" s="3">
        <v>0.57830000000000004</v>
      </c>
      <c r="BL29" s="3">
        <v>0.56920000000000004</v>
      </c>
      <c r="BM29" s="3">
        <v>0.56010000000000004</v>
      </c>
      <c r="BN29" s="3">
        <v>0.55100000000000005</v>
      </c>
      <c r="BO29" s="3">
        <v>0.54179999999999995</v>
      </c>
      <c r="BP29" s="3">
        <v>0.53220000000000001</v>
      </c>
      <c r="BQ29" s="3">
        <v>0.52200000000000002</v>
      </c>
      <c r="BR29" s="3">
        <v>0.51139999999999997</v>
      </c>
      <c r="BS29" s="3">
        <v>0.50019999999999998</v>
      </c>
      <c r="BT29" s="3">
        <v>0.48849999999999999</v>
      </c>
      <c r="BU29" s="3">
        <v>0.47639999999999999</v>
      </c>
      <c r="BV29" s="3">
        <v>0.4637</v>
      </c>
      <c r="BW29" s="3">
        <v>0.4506</v>
      </c>
      <c r="BX29" s="3">
        <v>0.437</v>
      </c>
      <c r="BY29" s="3">
        <v>0.42280000000000001</v>
      </c>
      <c r="BZ29" s="3">
        <v>0.40820000000000001</v>
      </c>
      <c r="CA29" s="3">
        <v>0.3931</v>
      </c>
      <c r="CB29" s="3">
        <v>0.37740000000000001</v>
      </c>
      <c r="CC29" s="3">
        <v>0.36130000000000001</v>
      </c>
      <c r="CD29" s="3">
        <v>0.34470000000000001</v>
      </c>
      <c r="CE29" s="3">
        <v>0.3276</v>
      </c>
      <c r="CF29" s="3">
        <v>0.31</v>
      </c>
      <c r="CG29" s="3">
        <v>1</v>
      </c>
      <c r="CH29" s="3">
        <v>1</v>
      </c>
      <c r="CI29" s="3">
        <v>1</v>
      </c>
      <c r="CJ29" s="3">
        <v>1</v>
      </c>
      <c r="CK29" s="3">
        <v>1</v>
      </c>
      <c r="CL29" s="3">
        <v>0.99919999999999998</v>
      </c>
      <c r="CM29" s="3">
        <v>0.99229999999999996</v>
      </c>
      <c r="CN29" s="3">
        <v>0.98529999999999995</v>
      </c>
      <c r="CO29" s="3">
        <v>0.97819999999999996</v>
      </c>
      <c r="CP29" s="3">
        <v>0.97109999999999996</v>
      </c>
      <c r="CQ29" s="3">
        <v>0.96389999999999998</v>
      </c>
      <c r="CR29" s="3">
        <v>0.95660000000000001</v>
      </c>
      <c r="CS29" s="3">
        <v>0.94940000000000002</v>
      </c>
      <c r="CT29" s="3">
        <v>0.94199999999999995</v>
      </c>
      <c r="CU29" s="3">
        <v>0.93459999999999999</v>
      </c>
      <c r="CV29" s="3">
        <v>0.92720000000000002</v>
      </c>
      <c r="CW29" s="3">
        <v>0.91969999999999996</v>
      </c>
      <c r="CX29" s="3">
        <v>0.91210000000000002</v>
      </c>
      <c r="CY29" s="3">
        <v>0.90449999999999997</v>
      </c>
      <c r="CZ29" s="3">
        <v>0.89690000000000003</v>
      </c>
      <c r="DA29" s="3">
        <v>0.88919999999999999</v>
      </c>
      <c r="DB29" s="3">
        <v>0.88139999999999996</v>
      </c>
      <c r="DC29" s="3">
        <v>0.87360000000000004</v>
      </c>
      <c r="DD29" s="3">
        <v>0.86580000000000001</v>
      </c>
      <c r="DE29" s="3">
        <v>0.8579</v>
      </c>
      <c r="DF29" s="3">
        <v>0.85</v>
      </c>
      <c r="DG29" s="3">
        <v>0.84199999999999997</v>
      </c>
      <c r="DH29" s="3">
        <v>0.83399999999999996</v>
      </c>
      <c r="DI29" s="3">
        <v>0.82589999999999997</v>
      </c>
      <c r="DJ29" s="3">
        <v>0.81779999999999997</v>
      </c>
      <c r="DK29" s="3">
        <v>0.80969999999999998</v>
      </c>
      <c r="DL29" s="3">
        <v>0.80149999999999999</v>
      </c>
      <c r="DM29" s="3">
        <v>0.79320000000000002</v>
      </c>
      <c r="DN29" s="3">
        <v>0.78490000000000004</v>
      </c>
      <c r="DO29" s="3">
        <v>0.77659999999999996</v>
      </c>
      <c r="DP29" s="3">
        <v>0.76819999999999999</v>
      </c>
      <c r="DQ29" s="3">
        <v>0.75980000000000003</v>
      </c>
      <c r="DR29" s="3">
        <v>0.75139999999999996</v>
      </c>
      <c r="DS29" s="3">
        <v>0.7429</v>
      </c>
      <c r="DT29" s="3">
        <v>0.73440000000000005</v>
      </c>
      <c r="DU29" s="3">
        <v>0.7258</v>
      </c>
      <c r="DV29" s="3">
        <v>0.71719999999999995</v>
      </c>
      <c r="DW29" s="3">
        <v>0.70850000000000002</v>
      </c>
      <c r="DX29" s="3">
        <v>0.69989999999999997</v>
      </c>
      <c r="DY29" s="3">
        <v>0.69110000000000005</v>
      </c>
      <c r="DZ29" s="3">
        <v>0.68240000000000001</v>
      </c>
      <c r="EA29" s="3">
        <v>0.67359999999999998</v>
      </c>
      <c r="EB29" s="3">
        <v>0.66479999999999995</v>
      </c>
      <c r="EC29" s="3">
        <v>0.65590000000000004</v>
      </c>
      <c r="ED29" s="3">
        <v>0.64700000000000002</v>
      </c>
      <c r="EE29" s="3">
        <v>0.6381</v>
      </c>
      <c r="EF29" s="3">
        <v>0.62909999999999999</v>
      </c>
      <c r="EG29" s="3">
        <v>0.62009999999999998</v>
      </c>
      <c r="EH29" s="3">
        <v>0.61109999999999998</v>
      </c>
      <c r="EI29" s="3">
        <v>0.60199999999999998</v>
      </c>
      <c r="EJ29" s="3">
        <v>0.59289999999999998</v>
      </c>
      <c r="EK29" s="3">
        <v>0.5837</v>
      </c>
      <c r="EL29" s="3">
        <v>0.5746</v>
      </c>
      <c r="EM29" s="3">
        <v>0.56540000000000001</v>
      </c>
      <c r="EN29" s="3">
        <v>0.55610000000000004</v>
      </c>
      <c r="EO29" s="3">
        <v>0.54690000000000005</v>
      </c>
      <c r="EP29" s="3">
        <v>0.53759999999999997</v>
      </c>
      <c r="EQ29" s="3">
        <v>0.52800000000000002</v>
      </c>
      <c r="ER29" s="3">
        <v>0.51819999999999999</v>
      </c>
      <c r="ES29" s="3">
        <v>0.5081</v>
      </c>
      <c r="ET29" s="3">
        <v>0.49769999999999998</v>
      </c>
      <c r="EU29" s="3">
        <v>0.48699999999999999</v>
      </c>
      <c r="EV29" s="3">
        <v>0.47610000000000002</v>
      </c>
      <c r="EW29" s="3">
        <v>0.46500000000000002</v>
      </c>
      <c r="EX29" s="3">
        <v>0.45350000000000001</v>
      </c>
      <c r="EY29" s="3">
        <v>0.44180000000000003</v>
      </c>
      <c r="EZ29" s="3">
        <v>0.42980000000000002</v>
      </c>
      <c r="FA29" s="3">
        <v>0.41760000000000003</v>
      </c>
      <c r="FB29" s="3">
        <v>0.40500000000000003</v>
      </c>
      <c r="FC29" s="3">
        <v>0.39229999999999998</v>
      </c>
      <c r="FD29" s="3">
        <v>0.37919999999999998</v>
      </c>
      <c r="FE29" s="3">
        <v>0.3659</v>
      </c>
      <c r="FF29" s="3">
        <v>0.3523</v>
      </c>
      <c r="FG29" s="3">
        <v>0.33850000000000002</v>
      </c>
      <c r="FH29" s="3">
        <v>0.32440000000000002</v>
      </c>
      <c r="FI29" s="3">
        <v>0.31</v>
      </c>
    </row>
    <row r="30" spans="1:165" x14ac:dyDescent="0.2">
      <c r="A30" s="6" t="s">
        <v>222</v>
      </c>
      <c r="B30" s="6" t="s">
        <v>200</v>
      </c>
      <c r="C30" s="6" t="s">
        <v>222</v>
      </c>
      <c r="D30" s="3">
        <v>1</v>
      </c>
      <c r="E30" s="3">
        <v>1</v>
      </c>
      <c r="F30" s="3">
        <v>1</v>
      </c>
      <c r="G30" s="3">
        <v>1</v>
      </c>
      <c r="H30" s="3">
        <v>0.997</v>
      </c>
      <c r="I30" s="3">
        <v>0.99139999999999995</v>
      </c>
      <c r="J30" s="3">
        <v>0.98570000000000002</v>
      </c>
      <c r="K30" s="3">
        <v>0.98</v>
      </c>
      <c r="L30" s="3">
        <v>0.97419999999999995</v>
      </c>
      <c r="M30" s="3">
        <v>0.96830000000000005</v>
      </c>
      <c r="N30" s="3">
        <v>0.96240000000000003</v>
      </c>
      <c r="O30" s="3">
        <v>0.95640000000000003</v>
      </c>
      <c r="P30" s="3">
        <v>0.95030000000000003</v>
      </c>
      <c r="Q30" s="3">
        <v>0.94420000000000004</v>
      </c>
      <c r="R30" s="3">
        <v>0.93799999999999994</v>
      </c>
      <c r="S30" s="3">
        <v>0.93179999999999996</v>
      </c>
      <c r="T30" s="3">
        <v>0.9254</v>
      </c>
      <c r="U30" s="3">
        <v>0.91910000000000003</v>
      </c>
      <c r="V30" s="3">
        <v>0.91259999999999997</v>
      </c>
      <c r="W30" s="3">
        <v>0.90610000000000002</v>
      </c>
      <c r="X30" s="3">
        <v>0.89949999999999997</v>
      </c>
      <c r="Y30" s="3">
        <v>0.89290000000000003</v>
      </c>
      <c r="Z30" s="3">
        <v>0.88619999999999999</v>
      </c>
      <c r="AA30" s="3">
        <v>0.87949999999999995</v>
      </c>
      <c r="AB30" s="3">
        <v>0.87270000000000003</v>
      </c>
      <c r="AC30" s="3">
        <v>0.86580000000000001</v>
      </c>
      <c r="AD30" s="3">
        <v>0.8589</v>
      </c>
      <c r="AE30" s="3">
        <v>0.85199999999999998</v>
      </c>
      <c r="AF30" s="3">
        <v>0.84489999999999998</v>
      </c>
      <c r="AG30" s="3">
        <v>0.83779999999999999</v>
      </c>
      <c r="AH30" s="3">
        <v>0.83069999999999999</v>
      </c>
      <c r="AI30" s="3">
        <v>0.82350000000000001</v>
      </c>
      <c r="AJ30" s="3">
        <v>0.81630000000000003</v>
      </c>
      <c r="AK30" s="3">
        <v>0.80900000000000005</v>
      </c>
      <c r="AL30" s="3">
        <v>0.80159999999999998</v>
      </c>
      <c r="AM30" s="3">
        <v>0.79420000000000002</v>
      </c>
      <c r="AN30" s="3">
        <v>0.78669999999999995</v>
      </c>
      <c r="AO30" s="3">
        <v>0.7792</v>
      </c>
      <c r="AP30" s="3">
        <v>0.77170000000000005</v>
      </c>
      <c r="AQ30" s="3">
        <v>0.76400000000000001</v>
      </c>
      <c r="AR30" s="3">
        <v>0.75639999999999996</v>
      </c>
      <c r="AS30" s="3">
        <v>0.74870000000000003</v>
      </c>
      <c r="AT30" s="3">
        <v>0.7409</v>
      </c>
      <c r="AU30" s="3">
        <v>0.73309999999999997</v>
      </c>
      <c r="AV30" s="3">
        <v>0.72519999999999996</v>
      </c>
      <c r="AW30" s="3">
        <v>0.71730000000000005</v>
      </c>
      <c r="AX30" s="3">
        <v>0.70930000000000004</v>
      </c>
      <c r="AY30" s="3">
        <v>0.70130000000000003</v>
      </c>
      <c r="AZ30" s="3">
        <v>0.69330000000000003</v>
      </c>
      <c r="BA30" s="3">
        <v>0.68520000000000003</v>
      </c>
      <c r="BB30" s="3">
        <v>0.67700000000000005</v>
      </c>
      <c r="BC30" s="3">
        <v>0.66879999999999995</v>
      </c>
      <c r="BD30" s="3">
        <v>0.66059999999999997</v>
      </c>
      <c r="BE30" s="3">
        <v>0.65200000000000002</v>
      </c>
      <c r="BF30" s="3">
        <v>0.6431</v>
      </c>
      <c r="BG30" s="3">
        <v>0.63380000000000003</v>
      </c>
      <c r="BH30" s="3">
        <v>0.62409999999999999</v>
      </c>
      <c r="BI30" s="3">
        <v>0.61419999999999997</v>
      </c>
      <c r="BJ30" s="3">
        <v>0.6038</v>
      </c>
      <c r="BK30" s="3">
        <v>0.59319999999999995</v>
      </c>
      <c r="BL30" s="3">
        <v>0.58220000000000005</v>
      </c>
      <c r="BM30" s="3">
        <v>0.57079999999999997</v>
      </c>
      <c r="BN30" s="3">
        <v>0.55910000000000004</v>
      </c>
      <c r="BO30" s="3">
        <v>0.54710000000000003</v>
      </c>
      <c r="BP30" s="3">
        <v>0.53469999999999995</v>
      </c>
      <c r="BQ30" s="3">
        <v>0.52190000000000003</v>
      </c>
      <c r="BR30" s="3">
        <v>0.50890000000000002</v>
      </c>
      <c r="BS30" s="3">
        <v>0.49540000000000001</v>
      </c>
      <c r="BT30" s="3">
        <v>0.48170000000000002</v>
      </c>
      <c r="BU30" s="3">
        <v>0.46760000000000002</v>
      </c>
      <c r="BV30" s="3">
        <v>0.4531</v>
      </c>
      <c r="BW30" s="3">
        <v>0.43840000000000001</v>
      </c>
      <c r="BX30" s="3">
        <v>0.42320000000000002</v>
      </c>
      <c r="BY30" s="3">
        <v>0.4078</v>
      </c>
      <c r="BZ30" s="3">
        <v>0.39200000000000002</v>
      </c>
      <c r="CA30" s="3">
        <v>0.37580000000000002</v>
      </c>
      <c r="CB30" s="3">
        <v>0.35930000000000001</v>
      </c>
      <c r="CC30" s="3">
        <v>0.34250000000000003</v>
      </c>
      <c r="CD30" s="3">
        <v>0.32529999999999998</v>
      </c>
      <c r="CE30" s="3">
        <v>0.30780000000000002</v>
      </c>
      <c r="CF30" s="3">
        <v>0.28999999999999998</v>
      </c>
      <c r="CG30" s="3">
        <v>1</v>
      </c>
      <c r="CH30" s="3">
        <v>1</v>
      </c>
      <c r="CI30" s="3">
        <v>1</v>
      </c>
      <c r="CJ30" s="3">
        <v>1</v>
      </c>
      <c r="CK30" s="3">
        <v>1</v>
      </c>
      <c r="CL30" s="3">
        <v>1</v>
      </c>
      <c r="CM30" s="3">
        <v>0.99939999999999996</v>
      </c>
      <c r="CN30" s="3">
        <v>0.99199999999999999</v>
      </c>
      <c r="CO30" s="3">
        <v>0.98460000000000003</v>
      </c>
      <c r="CP30" s="3">
        <v>0.97699999999999998</v>
      </c>
      <c r="CQ30" s="3">
        <v>0.96950000000000003</v>
      </c>
      <c r="CR30" s="3">
        <v>0.96189999999999998</v>
      </c>
      <c r="CS30" s="3">
        <v>0.95420000000000005</v>
      </c>
      <c r="CT30" s="3">
        <v>0.94650000000000001</v>
      </c>
      <c r="CU30" s="3">
        <v>0.93879999999999997</v>
      </c>
      <c r="CV30" s="3">
        <v>0.93100000000000005</v>
      </c>
      <c r="CW30" s="3">
        <v>0.92310000000000003</v>
      </c>
      <c r="CX30" s="3">
        <v>0.91520000000000001</v>
      </c>
      <c r="CY30" s="3">
        <v>0.9073</v>
      </c>
      <c r="CZ30" s="3">
        <v>0.89929999999999999</v>
      </c>
      <c r="DA30" s="3">
        <v>0.89129999999999998</v>
      </c>
      <c r="DB30" s="3">
        <v>0.88319999999999999</v>
      </c>
      <c r="DC30" s="3">
        <v>0.87509999999999999</v>
      </c>
      <c r="DD30" s="3">
        <v>0.8669</v>
      </c>
      <c r="DE30" s="3">
        <v>0.85870000000000002</v>
      </c>
      <c r="DF30" s="3">
        <v>0.85050000000000003</v>
      </c>
      <c r="DG30" s="3">
        <v>0.84219999999999995</v>
      </c>
      <c r="DH30" s="3">
        <v>0.83389999999999997</v>
      </c>
      <c r="DI30" s="3">
        <v>0.82550000000000001</v>
      </c>
      <c r="DJ30" s="3">
        <v>0.81710000000000005</v>
      </c>
      <c r="DK30" s="3">
        <v>0.80869999999999997</v>
      </c>
      <c r="DL30" s="3">
        <v>0.80020000000000002</v>
      </c>
      <c r="DM30" s="3">
        <v>0.79159999999999997</v>
      </c>
      <c r="DN30" s="3">
        <v>0.78310000000000002</v>
      </c>
      <c r="DO30" s="3">
        <v>0.77449999999999997</v>
      </c>
      <c r="DP30" s="3">
        <v>0.76580000000000004</v>
      </c>
      <c r="DQ30" s="3">
        <v>0.7571</v>
      </c>
      <c r="DR30" s="3">
        <v>0.74839999999999995</v>
      </c>
      <c r="DS30" s="3">
        <v>0.73970000000000002</v>
      </c>
      <c r="DT30" s="3">
        <v>0.73089999999999999</v>
      </c>
      <c r="DU30" s="3">
        <v>0.72209999999999996</v>
      </c>
      <c r="DV30" s="3">
        <v>0.71319999999999995</v>
      </c>
      <c r="DW30" s="3">
        <v>0.70430000000000004</v>
      </c>
      <c r="DX30" s="3">
        <v>0.69540000000000002</v>
      </c>
      <c r="DY30" s="3">
        <v>0.68640000000000001</v>
      </c>
      <c r="DZ30" s="3">
        <v>0.6774</v>
      </c>
      <c r="EA30" s="3">
        <v>0.66839999999999999</v>
      </c>
      <c r="EB30" s="3">
        <v>0.6593</v>
      </c>
      <c r="EC30" s="3">
        <v>0.6502</v>
      </c>
      <c r="ED30" s="3">
        <v>0.6411</v>
      </c>
      <c r="EE30" s="3">
        <v>0.63200000000000001</v>
      </c>
      <c r="EF30" s="3">
        <v>0.62280000000000002</v>
      </c>
      <c r="EG30" s="3">
        <v>0.61350000000000005</v>
      </c>
      <c r="EH30" s="3">
        <v>0.60429999999999995</v>
      </c>
      <c r="EI30" s="3">
        <v>0.59499999999999997</v>
      </c>
      <c r="EJ30" s="3">
        <v>0.5857</v>
      </c>
      <c r="EK30" s="3">
        <v>0.57640000000000002</v>
      </c>
      <c r="EL30" s="3">
        <v>0.56699999999999995</v>
      </c>
      <c r="EM30" s="3">
        <v>0.55759999999999998</v>
      </c>
      <c r="EN30" s="3">
        <v>0.54820000000000002</v>
      </c>
      <c r="EO30" s="3">
        <v>0.53869999999999996</v>
      </c>
      <c r="EP30" s="3">
        <v>0.5292</v>
      </c>
      <c r="EQ30" s="3">
        <v>0.51939999999999997</v>
      </c>
      <c r="ER30" s="3">
        <v>0.50929999999999997</v>
      </c>
      <c r="ES30" s="3">
        <v>0.49890000000000001</v>
      </c>
      <c r="ET30" s="3">
        <v>0.48820000000000002</v>
      </c>
      <c r="EU30" s="3">
        <v>0.47710000000000002</v>
      </c>
      <c r="EV30" s="3">
        <v>0.46579999999999999</v>
      </c>
      <c r="EW30" s="3">
        <v>0.4541</v>
      </c>
      <c r="EX30" s="3">
        <v>0.44209999999999999</v>
      </c>
      <c r="EY30" s="3">
        <v>0.4299</v>
      </c>
      <c r="EZ30" s="3">
        <v>0.4173</v>
      </c>
      <c r="FA30" s="3">
        <v>0.40439999999999998</v>
      </c>
      <c r="FB30" s="3">
        <v>0.3911</v>
      </c>
      <c r="FC30" s="3">
        <v>0.37759999999999999</v>
      </c>
      <c r="FD30" s="3">
        <v>0.36380000000000001</v>
      </c>
      <c r="FE30" s="3">
        <v>0.34960000000000002</v>
      </c>
      <c r="FF30" s="3">
        <v>0.3352</v>
      </c>
      <c r="FG30" s="3">
        <v>0.32040000000000002</v>
      </c>
      <c r="FH30" s="3">
        <v>0.3054</v>
      </c>
      <c r="FI30" s="3">
        <v>0.28999999999999998</v>
      </c>
    </row>
    <row r="31" spans="1:165" x14ac:dyDescent="0.2">
      <c r="A31" s="6" t="s">
        <v>223</v>
      </c>
      <c r="B31" s="6" t="s">
        <v>200</v>
      </c>
      <c r="C31" s="6" t="s">
        <v>223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  <c r="I31" s="3">
        <v>1</v>
      </c>
      <c r="J31" s="3">
        <v>1</v>
      </c>
      <c r="K31" s="3">
        <v>0.99639999999999995</v>
      </c>
      <c r="L31" s="3">
        <v>0.99009999999999998</v>
      </c>
      <c r="M31" s="3">
        <v>0.98380000000000001</v>
      </c>
      <c r="N31" s="3">
        <v>0.97740000000000005</v>
      </c>
      <c r="O31" s="3">
        <v>0.97089999999999999</v>
      </c>
      <c r="P31" s="3">
        <v>0.96419999999999995</v>
      </c>
      <c r="Q31" s="3">
        <v>0.95750000000000002</v>
      </c>
      <c r="R31" s="3">
        <v>0.95069999999999999</v>
      </c>
      <c r="S31" s="3">
        <v>0.94379999999999997</v>
      </c>
      <c r="T31" s="3">
        <v>0.93689999999999996</v>
      </c>
      <c r="U31" s="3">
        <v>0.92979999999999996</v>
      </c>
      <c r="V31" s="3">
        <v>0.92269999999999996</v>
      </c>
      <c r="W31" s="3">
        <v>0.91539999999999999</v>
      </c>
      <c r="X31" s="3">
        <v>0.90810000000000002</v>
      </c>
      <c r="Y31" s="3">
        <v>0.90069999999999995</v>
      </c>
      <c r="Z31" s="3">
        <v>0.89319999999999999</v>
      </c>
      <c r="AA31" s="3">
        <v>0.88560000000000005</v>
      </c>
      <c r="AB31" s="3">
        <v>0.878</v>
      </c>
      <c r="AC31" s="3">
        <v>0.87019999999999997</v>
      </c>
      <c r="AD31" s="3">
        <v>0.86240000000000006</v>
      </c>
      <c r="AE31" s="3">
        <v>0.85460000000000003</v>
      </c>
      <c r="AF31" s="3">
        <v>0.84660000000000002</v>
      </c>
      <c r="AG31" s="3">
        <v>0.83850000000000002</v>
      </c>
      <c r="AH31" s="3">
        <v>0.83040000000000003</v>
      </c>
      <c r="AI31" s="3">
        <v>0.82220000000000004</v>
      </c>
      <c r="AJ31" s="3">
        <v>0.81399999999999995</v>
      </c>
      <c r="AK31" s="3">
        <v>0.80559999999999998</v>
      </c>
      <c r="AL31" s="3">
        <v>0.79720000000000002</v>
      </c>
      <c r="AM31" s="3">
        <v>0.78879999999999995</v>
      </c>
      <c r="AN31" s="3">
        <v>0.7802</v>
      </c>
      <c r="AO31" s="3">
        <v>0.77159999999999995</v>
      </c>
      <c r="AP31" s="3">
        <v>0.76290000000000002</v>
      </c>
      <c r="AQ31" s="3">
        <v>0.75409999999999999</v>
      </c>
      <c r="AR31" s="3">
        <v>0.74529999999999996</v>
      </c>
      <c r="AS31" s="3">
        <v>0.73640000000000005</v>
      </c>
      <c r="AT31" s="3">
        <v>0.72750000000000004</v>
      </c>
      <c r="AU31" s="3">
        <v>0.71850000000000003</v>
      </c>
      <c r="AV31" s="3">
        <v>0.70940000000000003</v>
      </c>
      <c r="AW31" s="3">
        <v>0.70020000000000004</v>
      </c>
      <c r="AX31" s="3">
        <v>0.69099999999999995</v>
      </c>
      <c r="AY31" s="3">
        <v>0.68169999999999997</v>
      </c>
      <c r="AZ31" s="3">
        <v>0.6724</v>
      </c>
      <c r="BA31" s="3">
        <v>0.66300000000000003</v>
      </c>
      <c r="BB31" s="3">
        <v>0.65359999999999996</v>
      </c>
      <c r="BC31" s="3">
        <v>0.64410000000000001</v>
      </c>
      <c r="BD31" s="3">
        <v>0.63449999999999995</v>
      </c>
      <c r="BE31" s="3">
        <v>0.62490000000000001</v>
      </c>
      <c r="BF31" s="3">
        <v>0.61519999999999997</v>
      </c>
      <c r="BG31" s="3">
        <v>0.60540000000000005</v>
      </c>
      <c r="BH31" s="3">
        <v>0.59560000000000002</v>
      </c>
      <c r="BI31" s="3">
        <v>0.58579999999999999</v>
      </c>
      <c r="BJ31" s="3">
        <v>0.57589999999999997</v>
      </c>
      <c r="BK31" s="3">
        <v>0.56589999999999996</v>
      </c>
      <c r="BL31" s="3">
        <v>0.55589999999999995</v>
      </c>
      <c r="BM31" s="3">
        <v>0.54590000000000005</v>
      </c>
      <c r="BN31" s="3">
        <v>0.53569999999999995</v>
      </c>
      <c r="BO31" s="3">
        <v>0.52559999999999996</v>
      </c>
      <c r="BP31" s="3">
        <v>0.51539999999999997</v>
      </c>
      <c r="BQ31" s="3">
        <v>0.50509999999999999</v>
      </c>
      <c r="BR31" s="3">
        <v>0.49419999999999997</v>
      </c>
      <c r="BS31" s="3">
        <v>0.48280000000000001</v>
      </c>
      <c r="BT31" s="3">
        <v>0.47070000000000001</v>
      </c>
      <c r="BU31" s="3">
        <v>0.45810000000000001</v>
      </c>
      <c r="BV31" s="3">
        <v>0.44479999999999997</v>
      </c>
      <c r="BW31" s="3">
        <v>0.43099999999999999</v>
      </c>
      <c r="BX31" s="3">
        <v>0.41660000000000003</v>
      </c>
      <c r="BY31" s="3">
        <v>0.40160000000000001</v>
      </c>
      <c r="BZ31" s="3">
        <v>0.38600000000000001</v>
      </c>
      <c r="CA31" s="3">
        <v>0.36980000000000002</v>
      </c>
      <c r="CB31" s="3">
        <v>0.35299999999999998</v>
      </c>
      <c r="CC31" s="3">
        <v>0.33560000000000001</v>
      </c>
      <c r="CD31" s="3">
        <v>0.31769999999999998</v>
      </c>
      <c r="CE31" s="3">
        <v>0.29909999999999998</v>
      </c>
      <c r="CF31" s="3">
        <v>0.28000000000000003</v>
      </c>
      <c r="CG31" s="3">
        <v>1</v>
      </c>
      <c r="CH31" s="3">
        <v>1</v>
      </c>
      <c r="CI31" s="3">
        <v>1</v>
      </c>
      <c r="CJ31" s="3">
        <v>1</v>
      </c>
      <c r="CK31" s="3">
        <v>1</v>
      </c>
      <c r="CL31" s="3">
        <v>0.99309999999999998</v>
      </c>
      <c r="CM31" s="3">
        <v>0.98580000000000001</v>
      </c>
      <c r="CN31" s="3">
        <v>0.97850000000000004</v>
      </c>
      <c r="CO31" s="3">
        <v>0.97109999999999996</v>
      </c>
      <c r="CP31" s="3">
        <v>0.9637</v>
      </c>
      <c r="CQ31" s="3">
        <v>0.95630000000000004</v>
      </c>
      <c r="CR31" s="3">
        <v>0.94879999999999998</v>
      </c>
      <c r="CS31" s="3">
        <v>0.94130000000000003</v>
      </c>
      <c r="CT31" s="3">
        <v>0.93379999999999996</v>
      </c>
      <c r="CU31" s="3">
        <v>0.92620000000000002</v>
      </c>
      <c r="CV31" s="3">
        <v>0.91859999999999997</v>
      </c>
      <c r="CW31" s="3">
        <v>0.91090000000000004</v>
      </c>
      <c r="CX31" s="3">
        <v>0.9032</v>
      </c>
      <c r="CY31" s="3">
        <v>0.89549999999999996</v>
      </c>
      <c r="CZ31" s="3">
        <v>0.88780000000000003</v>
      </c>
      <c r="DA31" s="3">
        <v>0.88</v>
      </c>
      <c r="DB31" s="3">
        <v>0.87209999999999999</v>
      </c>
      <c r="DC31" s="3">
        <v>0.86429999999999996</v>
      </c>
      <c r="DD31" s="3">
        <v>0.85640000000000005</v>
      </c>
      <c r="DE31" s="3">
        <v>0.84840000000000004</v>
      </c>
      <c r="DF31" s="3">
        <v>0.84050000000000002</v>
      </c>
      <c r="DG31" s="3">
        <v>0.83250000000000002</v>
      </c>
      <c r="DH31" s="3">
        <v>0.82450000000000001</v>
      </c>
      <c r="DI31" s="3">
        <v>0.81640000000000001</v>
      </c>
      <c r="DJ31" s="3">
        <v>0.80830000000000002</v>
      </c>
      <c r="DK31" s="3">
        <v>0.80020000000000002</v>
      </c>
      <c r="DL31" s="3">
        <v>0.79200000000000004</v>
      </c>
      <c r="DM31" s="3">
        <v>0.78380000000000005</v>
      </c>
      <c r="DN31" s="3">
        <v>0.77559999999999996</v>
      </c>
      <c r="DO31" s="3">
        <v>0.76739999999999997</v>
      </c>
      <c r="DP31" s="3">
        <v>0.7591</v>
      </c>
      <c r="DQ31" s="3">
        <v>0.75080000000000002</v>
      </c>
      <c r="DR31" s="3">
        <v>0.74239999999999995</v>
      </c>
      <c r="DS31" s="3">
        <v>0.73409999999999997</v>
      </c>
      <c r="DT31" s="3">
        <v>0.72570000000000001</v>
      </c>
      <c r="DU31" s="3">
        <v>0.71719999999999995</v>
      </c>
      <c r="DV31" s="3">
        <v>0.70860000000000001</v>
      </c>
      <c r="DW31" s="3">
        <v>0.69969999999999999</v>
      </c>
      <c r="DX31" s="3">
        <v>0.69059999999999999</v>
      </c>
      <c r="DY31" s="3">
        <v>0.68130000000000002</v>
      </c>
      <c r="DZ31" s="3">
        <v>0.67179999999999995</v>
      </c>
      <c r="EA31" s="3">
        <v>0.66200000000000003</v>
      </c>
      <c r="EB31" s="3">
        <v>0.65200000000000002</v>
      </c>
      <c r="EC31" s="3">
        <v>0.64180000000000004</v>
      </c>
      <c r="ED31" s="3">
        <v>0.63139999999999996</v>
      </c>
      <c r="EE31" s="3">
        <v>0.62070000000000003</v>
      </c>
      <c r="EF31" s="3">
        <v>0.6099</v>
      </c>
      <c r="EG31" s="3">
        <v>0.5988</v>
      </c>
      <c r="EH31" s="3">
        <v>0.58750000000000002</v>
      </c>
      <c r="EI31" s="3">
        <v>0.57599999999999996</v>
      </c>
      <c r="EJ31" s="3">
        <v>0.56420000000000003</v>
      </c>
      <c r="EK31" s="3">
        <v>0.55230000000000001</v>
      </c>
      <c r="EL31" s="3">
        <v>0.54010000000000002</v>
      </c>
      <c r="EM31" s="3">
        <v>0.52769999999999995</v>
      </c>
      <c r="EN31" s="3">
        <v>0.5151</v>
      </c>
      <c r="EO31" s="3">
        <v>0.50219999999999998</v>
      </c>
      <c r="EP31" s="3">
        <v>0.48920000000000002</v>
      </c>
      <c r="EQ31" s="3">
        <v>0.47589999999999999</v>
      </c>
      <c r="ER31" s="3">
        <v>0.46239999999999998</v>
      </c>
      <c r="ES31" s="3">
        <v>0.44869999999999999</v>
      </c>
      <c r="ET31" s="3">
        <v>0.43480000000000002</v>
      </c>
      <c r="EU31" s="3">
        <v>0.42059999999999997</v>
      </c>
      <c r="EV31" s="3">
        <v>0.40629999999999999</v>
      </c>
      <c r="EW31" s="3">
        <v>0.39169999999999999</v>
      </c>
      <c r="EX31" s="3">
        <v>0.37690000000000001</v>
      </c>
      <c r="EY31" s="3">
        <v>0.3619</v>
      </c>
      <c r="EZ31" s="3">
        <v>0.34670000000000001</v>
      </c>
      <c r="FA31" s="3">
        <v>0.33119999999999999</v>
      </c>
      <c r="FB31" s="3">
        <v>0.31559999999999999</v>
      </c>
      <c r="FC31" s="3">
        <v>0.29970000000000002</v>
      </c>
      <c r="FD31" s="3">
        <v>0.28360000000000002</v>
      </c>
      <c r="FE31" s="3">
        <v>0.26729999999999998</v>
      </c>
      <c r="FF31" s="3">
        <v>0.25080000000000002</v>
      </c>
      <c r="FG31" s="3">
        <v>0.2341</v>
      </c>
      <c r="FH31" s="3">
        <v>0.2172</v>
      </c>
      <c r="FI31" s="3">
        <v>0.2</v>
      </c>
    </row>
  </sheetData>
  <sheetProtection algorithmName="SHA-512" hashValue="zzaIMUWxJ7JenTpZUmhQ47k6F2zlckrZ0vRkiOWX6SCaf7w53bdmOjVR7IQo2Y52rfGq1wqobp49qCIInwkjkg==" saltValue="OgL8IIs2oYyhKguvErIGMw==" spinCount="100000" sheet="1" objects="1" scenarios="1"/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4"/>
  <dimension ref="A1:F33"/>
  <sheetViews>
    <sheetView zoomScaleNormal="100" workbookViewId="0"/>
  </sheetViews>
  <sheetFormatPr baseColWidth="10" defaultColWidth="0" defaultRowHeight="12.75" zeroHeight="1" x14ac:dyDescent="0.2"/>
  <cols>
    <col min="1" max="4" width="9.140625" customWidth="1"/>
    <col min="5" max="6" width="9.140625" style="3" customWidth="1"/>
    <col min="7" max="16384" width="9.140625" hidden="1"/>
  </cols>
  <sheetData>
    <row r="1" spans="1:6" ht="45.2" customHeight="1" x14ac:dyDescent="0.2">
      <c r="A1" s="15" t="s">
        <v>224</v>
      </c>
      <c r="B1" s="15" t="s">
        <v>2</v>
      </c>
      <c r="C1" s="15" t="s">
        <v>3</v>
      </c>
      <c r="D1" s="2" t="s">
        <v>225</v>
      </c>
      <c r="E1" s="2" t="s">
        <v>226</v>
      </c>
      <c r="F1" s="2" t="s">
        <v>227</v>
      </c>
    </row>
    <row r="2" spans="1:6" x14ac:dyDescent="0.2">
      <c r="A2" t="str">
        <f t="shared" ref="A2:A33" si="0">LEFT(B2)&amp;C2</f>
        <v>F100m</v>
      </c>
      <c r="B2" s="1" t="s">
        <v>228</v>
      </c>
      <c r="C2" t="s">
        <v>26</v>
      </c>
      <c r="D2" s="3">
        <v>17.856999999999999</v>
      </c>
      <c r="E2" s="3">
        <v>21</v>
      </c>
      <c r="F2" s="3">
        <v>1.81</v>
      </c>
    </row>
    <row r="3" spans="1:6" x14ac:dyDescent="0.2">
      <c r="A3" t="str">
        <f t="shared" si="0"/>
        <v>F1500m</v>
      </c>
      <c r="B3" s="1" t="s">
        <v>228</v>
      </c>
      <c r="C3" t="s">
        <v>28</v>
      </c>
      <c r="D3" s="3">
        <v>2.8830000000000001E-2</v>
      </c>
      <c r="E3" s="3">
        <v>535</v>
      </c>
      <c r="F3" s="3">
        <v>1.88</v>
      </c>
    </row>
    <row r="4" spans="1:6" x14ac:dyDescent="0.2">
      <c r="A4" t="str">
        <f t="shared" si="0"/>
        <v>F200m</v>
      </c>
      <c r="B4" s="1" t="s">
        <v>228</v>
      </c>
      <c r="C4" t="s">
        <v>24</v>
      </c>
      <c r="D4" s="3">
        <v>4.9908700000000001</v>
      </c>
      <c r="E4" s="3">
        <v>42.5</v>
      </c>
      <c r="F4" s="3">
        <v>1.81</v>
      </c>
    </row>
    <row r="5" spans="1:6" x14ac:dyDescent="0.2">
      <c r="A5" t="str">
        <f t="shared" si="0"/>
        <v>F400m</v>
      </c>
      <c r="B5" s="1" t="s">
        <v>228</v>
      </c>
      <c r="C5" t="s">
        <v>27</v>
      </c>
      <c r="D5" s="3">
        <v>1.3428500000000001</v>
      </c>
      <c r="E5" s="3">
        <v>91.7</v>
      </c>
      <c r="F5" s="3">
        <v>1.81</v>
      </c>
    </row>
    <row r="6" spans="1:6" x14ac:dyDescent="0.2">
      <c r="A6" t="str">
        <f t="shared" ref="A6" si="1">LEFT(B6)&amp;C6</f>
        <v>F60m</v>
      </c>
      <c r="B6" s="1" t="s">
        <v>228</v>
      </c>
      <c r="C6" t="s">
        <v>60</v>
      </c>
      <c r="D6" s="3">
        <v>46.084899999999998</v>
      </c>
      <c r="E6" s="3">
        <v>13</v>
      </c>
      <c r="F6" s="3">
        <v>1.81</v>
      </c>
    </row>
    <row r="7" spans="1:6" x14ac:dyDescent="0.2">
      <c r="A7" t="str">
        <f t="shared" si="0"/>
        <v>F60mH</v>
      </c>
      <c r="B7" s="1" t="s">
        <v>228</v>
      </c>
      <c r="C7" t="s">
        <v>19</v>
      </c>
      <c r="D7" s="3">
        <v>20.047899999999998</v>
      </c>
      <c r="E7" s="3">
        <v>17</v>
      </c>
      <c r="F7" s="3">
        <v>1.835</v>
      </c>
    </row>
    <row r="8" spans="1:6" x14ac:dyDescent="0.2">
      <c r="A8" t="str">
        <f t="shared" si="0"/>
        <v>F800m</v>
      </c>
      <c r="B8" s="1" t="s">
        <v>228</v>
      </c>
      <c r="C8" t="s">
        <v>22</v>
      </c>
      <c r="D8" s="3">
        <v>0.11193</v>
      </c>
      <c r="E8" s="3">
        <v>254</v>
      </c>
      <c r="F8" s="3">
        <v>1.88</v>
      </c>
    </row>
    <row r="9" spans="1:6" x14ac:dyDescent="0.2">
      <c r="A9" t="str">
        <f t="shared" si="0"/>
        <v>FDT</v>
      </c>
      <c r="B9" s="1" t="s">
        <v>228</v>
      </c>
      <c r="C9" s="1" t="s">
        <v>16</v>
      </c>
      <c r="D9" s="3">
        <v>12.331099999999999</v>
      </c>
      <c r="E9" s="3">
        <v>3</v>
      </c>
      <c r="F9" s="3">
        <v>1.1000000000000001</v>
      </c>
    </row>
    <row r="10" spans="1:6" x14ac:dyDescent="0.2">
      <c r="A10" t="str">
        <f t="shared" si="0"/>
        <v>FHJ</v>
      </c>
      <c r="B10" s="1" t="s">
        <v>228</v>
      </c>
      <c r="C10" s="1" t="s">
        <v>20</v>
      </c>
      <c r="D10" s="3">
        <v>1.8452299999999999</v>
      </c>
      <c r="E10" s="3">
        <v>75</v>
      </c>
      <c r="F10" s="3">
        <v>1.3480000000000001</v>
      </c>
    </row>
    <row r="11" spans="1:6" x14ac:dyDescent="0.2">
      <c r="A11" t="str">
        <f t="shared" si="0"/>
        <v>FHT</v>
      </c>
      <c r="B11" s="1" t="s">
        <v>228</v>
      </c>
      <c r="C11" s="1" t="s">
        <v>14</v>
      </c>
      <c r="D11" s="3">
        <v>13.317399999999999</v>
      </c>
      <c r="E11" s="3">
        <v>5</v>
      </c>
      <c r="F11" s="3">
        <v>1.05</v>
      </c>
    </row>
    <row r="12" spans="1:6" x14ac:dyDescent="0.2">
      <c r="A12" t="str">
        <f t="shared" si="0"/>
        <v>FJT</v>
      </c>
      <c r="B12" s="1" t="s">
        <v>228</v>
      </c>
      <c r="C12" s="1" t="s">
        <v>17</v>
      </c>
      <c r="D12" s="3">
        <v>15.9803</v>
      </c>
      <c r="E12" s="3">
        <v>3.8</v>
      </c>
      <c r="F12" s="3">
        <v>1.04</v>
      </c>
    </row>
    <row r="13" spans="1:6" x14ac:dyDescent="0.2">
      <c r="A13" t="str">
        <f t="shared" si="0"/>
        <v>FLJ</v>
      </c>
      <c r="B13" s="1" t="s">
        <v>228</v>
      </c>
      <c r="C13" s="1" t="s">
        <v>21</v>
      </c>
      <c r="D13" s="3">
        <v>0.188807</v>
      </c>
      <c r="E13" s="3">
        <v>210</v>
      </c>
      <c r="F13" s="3">
        <v>1.41</v>
      </c>
    </row>
    <row r="14" spans="1:6" x14ac:dyDescent="0.2">
      <c r="A14" t="str">
        <f t="shared" si="0"/>
        <v>FPV</v>
      </c>
      <c r="B14" s="1" t="s">
        <v>228</v>
      </c>
      <c r="C14" s="1" t="s">
        <v>25</v>
      </c>
      <c r="D14" s="3">
        <v>0.44124999999999998</v>
      </c>
      <c r="E14" s="3">
        <v>100</v>
      </c>
      <c r="F14" s="3">
        <v>1.35</v>
      </c>
    </row>
    <row r="15" spans="1:6" x14ac:dyDescent="0.2">
      <c r="A15" t="str">
        <f t="shared" si="0"/>
        <v>FSH</v>
      </c>
      <c r="B15" s="1" t="s">
        <v>228</v>
      </c>
      <c r="C15" s="1" t="s">
        <v>23</v>
      </c>
      <c r="D15" s="3">
        <v>9.2307600000000001</v>
      </c>
      <c r="E15" s="3">
        <v>26.7</v>
      </c>
      <c r="F15" s="3">
        <v>1.835</v>
      </c>
    </row>
    <row r="16" spans="1:6" x14ac:dyDescent="0.2">
      <c r="A16" t="str">
        <f t="shared" si="0"/>
        <v>FSP</v>
      </c>
      <c r="B16" s="1" t="s">
        <v>228</v>
      </c>
      <c r="C16" s="1" t="s">
        <v>15</v>
      </c>
      <c r="D16" s="3">
        <v>56.021099999999997</v>
      </c>
      <c r="E16" s="3">
        <v>1.5</v>
      </c>
      <c r="F16" s="3">
        <v>1.05</v>
      </c>
    </row>
    <row r="17" spans="1:6" x14ac:dyDescent="0.2">
      <c r="A17" t="str">
        <f t="shared" si="0"/>
        <v>FWT</v>
      </c>
      <c r="B17" s="1" t="s">
        <v>228</v>
      </c>
      <c r="C17" t="s">
        <v>18</v>
      </c>
      <c r="D17" s="3">
        <v>44.259300000000003</v>
      </c>
      <c r="E17" s="3">
        <v>1.5</v>
      </c>
      <c r="F17" s="3">
        <v>1.05</v>
      </c>
    </row>
    <row r="18" spans="1:6" x14ac:dyDescent="0.2">
      <c r="A18" t="str">
        <f t="shared" si="0"/>
        <v>M1000m</v>
      </c>
      <c r="B18" s="1" t="s">
        <v>229</v>
      </c>
      <c r="C18" t="s">
        <v>29</v>
      </c>
      <c r="D18" s="3">
        <v>8.7129999999999999E-2</v>
      </c>
      <c r="E18" s="3">
        <v>305.5</v>
      </c>
      <c r="F18" s="3">
        <v>1.85</v>
      </c>
    </row>
    <row r="19" spans="1:6" x14ac:dyDescent="0.2">
      <c r="A19" t="str">
        <f t="shared" si="0"/>
        <v>M100m</v>
      </c>
      <c r="B19" s="1" t="s">
        <v>229</v>
      </c>
      <c r="C19" t="s">
        <v>26</v>
      </c>
      <c r="D19" s="3">
        <v>25.434699999999999</v>
      </c>
      <c r="E19" s="3">
        <v>18</v>
      </c>
      <c r="F19" s="3">
        <v>1.81</v>
      </c>
    </row>
    <row r="20" spans="1:6" x14ac:dyDescent="0.2">
      <c r="A20" t="str">
        <f t="shared" si="0"/>
        <v>M1500m</v>
      </c>
      <c r="B20" s="1" t="s">
        <v>229</v>
      </c>
      <c r="C20" t="s">
        <v>28</v>
      </c>
      <c r="D20" s="3">
        <v>3.7679999999999998E-2</v>
      </c>
      <c r="E20" s="3">
        <v>480</v>
      </c>
      <c r="F20" s="3">
        <v>1.85</v>
      </c>
    </row>
    <row r="21" spans="1:6" x14ac:dyDescent="0.2">
      <c r="A21" t="str">
        <f t="shared" si="0"/>
        <v>M200m</v>
      </c>
      <c r="B21" s="1" t="s">
        <v>229</v>
      </c>
      <c r="C21" t="s">
        <v>24</v>
      </c>
      <c r="D21" s="3">
        <v>5.8425000000000002</v>
      </c>
      <c r="E21" s="3">
        <v>38</v>
      </c>
      <c r="F21" s="3">
        <v>1.81</v>
      </c>
    </row>
    <row r="22" spans="1:6" x14ac:dyDescent="0.2">
      <c r="A22" t="str">
        <f t="shared" si="0"/>
        <v>M400m</v>
      </c>
      <c r="B22" s="1" t="s">
        <v>229</v>
      </c>
      <c r="C22" t="s">
        <v>27</v>
      </c>
      <c r="D22" s="3">
        <v>1.53775</v>
      </c>
      <c r="E22" s="3">
        <v>82</v>
      </c>
      <c r="F22" s="3">
        <v>1.81</v>
      </c>
    </row>
    <row r="23" spans="1:6" x14ac:dyDescent="0.2">
      <c r="A23" t="str">
        <f t="shared" si="0"/>
        <v>M60m</v>
      </c>
      <c r="B23" s="1" t="s">
        <v>229</v>
      </c>
      <c r="C23" t="s">
        <v>60</v>
      </c>
      <c r="D23" s="3">
        <v>58.015000000000001</v>
      </c>
      <c r="E23" s="3">
        <v>11.5</v>
      </c>
      <c r="F23" s="3">
        <v>1.81</v>
      </c>
    </row>
    <row r="24" spans="1:6" x14ac:dyDescent="0.2">
      <c r="A24" t="str">
        <f t="shared" si="0"/>
        <v>M60mH</v>
      </c>
      <c r="B24" s="1" t="s">
        <v>229</v>
      </c>
      <c r="C24" t="s">
        <v>19</v>
      </c>
      <c r="D24" s="3">
        <v>20.517299999999999</v>
      </c>
      <c r="E24" s="3">
        <v>15.5</v>
      </c>
      <c r="F24" s="3">
        <v>1.92</v>
      </c>
    </row>
    <row r="25" spans="1:6" x14ac:dyDescent="0.2">
      <c r="A25" t="str">
        <f t="shared" si="0"/>
        <v>MDT</v>
      </c>
      <c r="B25" s="1" t="s">
        <v>229</v>
      </c>
      <c r="C25" s="1" t="s">
        <v>16</v>
      </c>
      <c r="D25" s="3">
        <v>12.91</v>
      </c>
      <c r="E25" s="3">
        <v>4</v>
      </c>
      <c r="F25" s="3">
        <v>1.1000000000000001</v>
      </c>
    </row>
    <row r="26" spans="1:6" x14ac:dyDescent="0.2">
      <c r="A26" t="str">
        <f t="shared" si="0"/>
        <v>MHJ</v>
      </c>
      <c r="B26" s="1" t="s">
        <v>229</v>
      </c>
      <c r="C26" s="1" t="s">
        <v>20</v>
      </c>
      <c r="D26" s="3">
        <v>0.84650000000000003</v>
      </c>
      <c r="E26" s="3">
        <v>75</v>
      </c>
      <c r="F26" s="3">
        <v>1.42</v>
      </c>
    </row>
    <row r="27" spans="1:6" x14ac:dyDescent="0.2">
      <c r="A27" t="str">
        <f t="shared" si="0"/>
        <v>MHT</v>
      </c>
      <c r="B27" s="1" t="s">
        <v>229</v>
      </c>
      <c r="C27" s="4" t="s">
        <v>14</v>
      </c>
      <c r="D27" s="3">
        <v>13.094099999999999</v>
      </c>
      <c r="E27" s="3">
        <v>5.5</v>
      </c>
      <c r="F27" s="3">
        <v>1.05</v>
      </c>
    </row>
    <row r="28" spans="1:6" x14ac:dyDescent="0.2">
      <c r="A28" t="str">
        <f t="shared" si="0"/>
        <v>MJT</v>
      </c>
      <c r="B28" s="1" t="s">
        <v>229</v>
      </c>
      <c r="C28" s="1" t="s">
        <v>17</v>
      </c>
      <c r="D28" s="3">
        <v>10.14</v>
      </c>
      <c r="E28" s="3">
        <v>7</v>
      </c>
      <c r="F28" s="3">
        <v>1.08</v>
      </c>
    </row>
    <row r="29" spans="1:6" x14ac:dyDescent="0.2">
      <c r="A29" t="str">
        <f t="shared" si="0"/>
        <v>MLJ</v>
      </c>
      <c r="B29" s="1" t="s">
        <v>229</v>
      </c>
      <c r="C29" s="1" t="s">
        <v>21</v>
      </c>
      <c r="D29" s="3">
        <v>0.14354</v>
      </c>
      <c r="E29" s="3">
        <v>220</v>
      </c>
      <c r="F29" s="3">
        <v>1.4</v>
      </c>
    </row>
    <row r="30" spans="1:6" x14ac:dyDescent="0.2">
      <c r="A30" t="str">
        <f t="shared" si="0"/>
        <v>MPV</v>
      </c>
      <c r="B30" s="1" t="s">
        <v>229</v>
      </c>
      <c r="C30" s="1" t="s">
        <v>25</v>
      </c>
      <c r="D30" s="3">
        <v>0.2797</v>
      </c>
      <c r="E30" s="3">
        <v>100</v>
      </c>
      <c r="F30" s="3">
        <v>1.35</v>
      </c>
    </row>
    <row r="31" spans="1:6" x14ac:dyDescent="0.2">
      <c r="A31" t="str">
        <f t="shared" si="0"/>
        <v>MSH</v>
      </c>
      <c r="B31" s="1" t="s">
        <v>229</v>
      </c>
      <c r="C31" s="1" t="s">
        <v>23</v>
      </c>
      <c r="D31" s="3">
        <v>5.7435200000000002</v>
      </c>
      <c r="E31" s="3">
        <v>28.5</v>
      </c>
      <c r="F31" s="3">
        <v>1.92</v>
      </c>
    </row>
    <row r="32" spans="1:6" x14ac:dyDescent="0.2">
      <c r="A32" t="str">
        <f t="shared" si="0"/>
        <v>MSP</v>
      </c>
      <c r="B32" s="1" t="s">
        <v>229</v>
      </c>
      <c r="C32" s="1" t="s">
        <v>15</v>
      </c>
      <c r="D32" s="3">
        <v>51.39</v>
      </c>
      <c r="E32" s="3">
        <v>1.5</v>
      </c>
      <c r="F32" s="3">
        <v>1.05</v>
      </c>
    </row>
    <row r="33" spans="1:6" x14ac:dyDescent="0.2">
      <c r="A33" t="str">
        <f t="shared" si="0"/>
        <v>MWT</v>
      </c>
      <c r="B33" s="1" t="s">
        <v>229</v>
      </c>
      <c r="C33" s="4" t="s">
        <v>18</v>
      </c>
      <c r="D33" s="5">
        <v>47.833799999999997</v>
      </c>
      <c r="E33" s="5">
        <v>1.5</v>
      </c>
      <c r="F33" s="5">
        <v>1.05</v>
      </c>
    </row>
  </sheetData>
  <sheetProtection algorithmName="SHA-512" hashValue="HEHiPMwNjsOpENSzgTdDL83qmvaapFAEXhVlKELvn3fBugTlR6v2I6QvE3v/Xbfu2wMpzU4UqVPow4dAlak5Gw==" saltValue="5hGOZ72+HGLcoFfDUt1f0Q==" spinCount="100000" sheet="1" objects="1" scenarios="1"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65"/>
  <sheetViews>
    <sheetView zoomScaleNormal="100" workbookViewId="0">
      <pane ySplit="1" topLeftCell="A2" activePane="bottomLeft" state="frozen"/>
      <selection activeCell="E29" sqref="E29"/>
      <selection pane="bottomLeft" activeCell="A2" sqref="A2"/>
    </sheetView>
  </sheetViews>
  <sheetFormatPr baseColWidth="10" defaultColWidth="0" defaultRowHeight="12.75" zeroHeight="1" x14ac:dyDescent="0.2"/>
  <cols>
    <col min="1" max="1" width="16.140625" style="6" bestFit="1" customWidth="1"/>
    <col min="2" max="2" width="12.140625" style="8" bestFit="1" customWidth="1"/>
    <col min="3" max="3" width="12.28515625" style="9" customWidth="1"/>
    <col min="4" max="4" width="9.140625" style="10" bestFit="1" customWidth="1"/>
    <col min="5" max="16384" width="12.5703125" style="6" hidden="1"/>
  </cols>
  <sheetData>
    <row r="1" spans="1:4" ht="45.2" customHeight="1" x14ac:dyDescent="0.2">
      <c r="A1" s="15" t="s">
        <v>230</v>
      </c>
      <c r="B1" s="15" t="s">
        <v>3</v>
      </c>
      <c r="C1" s="15" t="s">
        <v>231</v>
      </c>
      <c r="D1" s="15" t="s">
        <v>67</v>
      </c>
    </row>
    <row r="2" spans="1:4" x14ac:dyDescent="0.2">
      <c r="A2" s="6" t="str">
        <f>"F"&amp;B2</f>
        <v>F60m</v>
      </c>
      <c r="B2" s="6" t="s">
        <v>60</v>
      </c>
      <c r="C2" s="9">
        <v>6.95</v>
      </c>
      <c r="D2" s="10" t="s">
        <v>200</v>
      </c>
    </row>
    <row r="3" spans="1:4" x14ac:dyDescent="0.2">
      <c r="A3" s="6" t="str">
        <f t="shared" ref="A3:A32" si="0">"F"&amp;B3</f>
        <v>F100m</v>
      </c>
      <c r="B3" s="6" t="s">
        <v>26</v>
      </c>
      <c r="C3" s="9">
        <v>10.54</v>
      </c>
      <c r="D3" s="10" t="s">
        <v>200</v>
      </c>
    </row>
    <row r="4" spans="1:4" x14ac:dyDescent="0.2">
      <c r="A4" s="6" t="str">
        <f t="shared" si="0"/>
        <v>F200m</v>
      </c>
      <c r="B4" s="6" t="s">
        <v>24</v>
      </c>
      <c r="C4" s="9">
        <v>21.53</v>
      </c>
      <c r="D4" s="10" t="s">
        <v>200</v>
      </c>
    </row>
    <row r="5" spans="1:4" x14ac:dyDescent="0.2">
      <c r="A5" s="6" t="str">
        <f t="shared" si="0"/>
        <v>F400m</v>
      </c>
      <c r="B5" s="6" t="s">
        <v>27</v>
      </c>
      <c r="C5" s="9">
        <v>48.14</v>
      </c>
      <c r="D5" s="10" t="s">
        <v>200</v>
      </c>
    </row>
    <row r="6" spans="1:4" x14ac:dyDescent="0.2">
      <c r="A6" s="6" t="str">
        <f t="shared" si="0"/>
        <v>F800m</v>
      </c>
      <c r="B6" s="6" t="s">
        <v>22</v>
      </c>
      <c r="C6" s="9">
        <v>114.01</v>
      </c>
      <c r="D6" s="10" t="s">
        <v>200</v>
      </c>
    </row>
    <row r="7" spans="1:4" x14ac:dyDescent="0.2">
      <c r="A7" s="6" t="str">
        <f t="shared" si="0"/>
        <v>F1000m</v>
      </c>
      <c r="B7" s="6" t="s">
        <v>29</v>
      </c>
      <c r="C7" s="9">
        <v>148.97999999999999</v>
      </c>
      <c r="D7" s="10" t="s">
        <v>200</v>
      </c>
    </row>
    <row r="8" spans="1:4" x14ac:dyDescent="0.2">
      <c r="A8" s="6" t="str">
        <f t="shared" si="0"/>
        <v>F1500m</v>
      </c>
      <c r="B8" s="6" t="s">
        <v>28</v>
      </c>
      <c r="C8" s="9">
        <v>230.07</v>
      </c>
      <c r="D8" s="10" t="s">
        <v>200</v>
      </c>
    </row>
    <row r="9" spans="1:4" x14ac:dyDescent="0.2">
      <c r="A9" s="6" t="str">
        <f t="shared" si="0"/>
        <v>FMile</v>
      </c>
      <c r="B9" s="6" t="s">
        <v>201</v>
      </c>
      <c r="C9" s="9">
        <v>252.33</v>
      </c>
      <c r="D9" s="10" t="s">
        <v>200</v>
      </c>
    </row>
    <row r="10" spans="1:4" x14ac:dyDescent="0.2">
      <c r="A10" s="6" t="str">
        <f t="shared" si="0"/>
        <v>F2000m</v>
      </c>
      <c r="B10" s="6" t="s">
        <v>202</v>
      </c>
      <c r="C10" s="9">
        <v>321.56</v>
      </c>
      <c r="D10" s="10" t="s">
        <v>200</v>
      </c>
    </row>
    <row r="11" spans="1:4" x14ac:dyDescent="0.2">
      <c r="A11" s="6" t="str">
        <f t="shared" si="0"/>
        <v>F3000m</v>
      </c>
      <c r="B11" s="6" t="s">
        <v>61</v>
      </c>
      <c r="C11" s="9">
        <v>498.49</v>
      </c>
      <c r="D11" s="10" t="s">
        <v>200</v>
      </c>
    </row>
    <row r="12" spans="1:4" x14ac:dyDescent="0.2">
      <c r="A12" s="6" t="str">
        <f t="shared" si="0"/>
        <v>F5000m</v>
      </c>
      <c r="B12" s="6" t="s">
        <v>62</v>
      </c>
      <c r="C12" s="9">
        <v>846.62</v>
      </c>
      <c r="D12" s="10" t="s">
        <v>200</v>
      </c>
    </row>
    <row r="13" spans="1:4" x14ac:dyDescent="0.2">
      <c r="A13" s="6" t="str">
        <f t="shared" si="0"/>
        <v>F10000m</v>
      </c>
      <c r="B13" s="6" t="s">
        <v>63</v>
      </c>
      <c r="C13" s="9">
        <v>1741.03</v>
      </c>
      <c r="D13" s="10" t="s">
        <v>200</v>
      </c>
    </row>
    <row r="14" spans="1:4" x14ac:dyDescent="0.2">
      <c r="A14" s="6" t="str">
        <f t="shared" si="0"/>
        <v>FHalf Marathon</v>
      </c>
      <c r="B14" s="6" t="s">
        <v>203</v>
      </c>
      <c r="C14" s="9">
        <v>3772</v>
      </c>
      <c r="D14" s="10" t="s">
        <v>200</v>
      </c>
    </row>
    <row r="15" spans="1:4" x14ac:dyDescent="0.2">
      <c r="A15" s="6" t="str">
        <f t="shared" si="0"/>
        <v>FMarathon</v>
      </c>
      <c r="B15" s="6" t="s">
        <v>204</v>
      </c>
      <c r="C15" s="9">
        <v>8044</v>
      </c>
      <c r="D15" s="10" t="s">
        <v>200</v>
      </c>
    </row>
    <row r="16" spans="1:4" x14ac:dyDescent="0.2">
      <c r="A16" s="6" t="str">
        <f t="shared" si="0"/>
        <v>FHJ</v>
      </c>
      <c r="B16" s="6" t="s">
        <v>20</v>
      </c>
      <c r="C16" s="9">
        <v>2.09</v>
      </c>
      <c r="D16" s="10" t="s">
        <v>236</v>
      </c>
    </row>
    <row r="17" spans="1:4" x14ac:dyDescent="0.2">
      <c r="A17" s="6" t="str">
        <f t="shared" si="0"/>
        <v>FPV</v>
      </c>
      <c r="B17" s="6" t="s">
        <v>25</v>
      </c>
      <c r="C17" s="9">
        <v>5.0599999999999996</v>
      </c>
      <c r="D17" s="10" t="s">
        <v>236</v>
      </c>
    </row>
    <row r="18" spans="1:4" x14ac:dyDescent="0.2">
      <c r="A18" s="6" t="str">
        <f t="shared" si="0"/>
        <v>FLJ</v>
      </c>
      <c r="B18" s="6" t="s">
        <v>21</v>
      </c>
      <c r="C18" s="9">
        <v>7.42</v>
      </c>
      <c r="D18" s="10" t="s">
        <v>236</v>
      </c>
    </row>
    <row r="19" spans="1:4" x14ac:dyDescent="0.2">
      <c r="A19" s="6" t="str">
        <f t="shared" si="0"/>
        <v>FTJ</v>
      </c>
      <c r="B19" s="6" t="s">
        <v>66</v>
      </c>
      <c r="C19" s="9">
        <v>15.67</v>
      </c>
      <c r="D19" s="10" t="s">
        <v>236</v>
      </c>
    </row>
    <row r="20" spans="1:4" x14ac:dyDescent="0.2">
      <c r="A20" s="6" t="str">
        <f t="shared" si="0"/>
        <v>FSP</v>
      </c>
      <c r="B20" s="6" t="s">
        <v>15</v>
      </c>
      <c r="C20" s="9">
        <v>21.24</v>
      </c>
      <c r="D20" s="10" t="s">
        <v>235</v>
      </c>
    </row>
    <row r="21" spans="1:4" x14ac:dyDescent="0.2">
      <c r="A21" s="6" t="str">
        <f t="shared" si="0"/>
        <v>FDT</v>
      </c>
      <c r="B21" s="6" t="s">
        <v>16</v>
      </c>
      <c r="C21" s="9">
        <v>71.41</v>
      </c>
      <c r="D21" s="10" t="s">
        <v>235</v>
      </c>
    </row>
    <row r="22" spans="1:4" x14ac:dyDescent="0.2">
      <c r="A22" s="6" t="str">
        <f t="shared" si="0"/>
        <v>FHT</v>
      </c>
      <c r="B22" s="6" t="s">
        <v>14</v>
      </c>
      <c r="C22" s="9">
        <v>82.98</v>
      </c>
      <c r="D22" s="10" t="s">
        <v>235</v>
      </c>
    </row>
    <row r="23" spans="1:4" x14ac:dyDescent="0.2">
      <c r="A23" s="6" t="str">
        <f t="shared" si="0"/>
        <v>FJT</v>
      </c>
      <c r="B23" s="6" t="s">
        <v>17</v>
      </c>
      <c r="C23" s="9">
        <v>72.28</v>
      </c>
      <c r="D23" s="10" t="s">
        <v>235</v>
      </c>
    </row>
    <row r="24" spans="1:4" x14ac:dyDescent="0.2">
      <c r="A24" s="6" t="s">
        <v>241</v>
      </c>
      <c r="B24" s="6" t="s">
        <v>18</v>
      </c>
      <c r="C24" s="9">
        <v>25.6</v>
      </c>
      <c r="D24" s="10" t="s">
        <v>235</v>
      </c>
    </row>
    <row r="25" spans="1:4" x14ac:dyDescent="0.2">
      <c r="A25" s="6" t="str">
        <f t="shared" si="0"/>
        <v>F60mH</v>
      </c>
      <c r="B25" s="6" t="s">
        <v>19</v>
      </c>
      <c r="C25" s="9">
        <v>7.68</v>
      </c>
      <c r="D25" s="10" t="s">
        <v>200</v>
      </c>
    </row>
    <row r="26" spans="1:4" x14ac:dyDescent="0.2">
      <c r="A26" s="6" t="str">
        <f t="shared" si="0"/>
        <v>FSH</v>
      </c>
      <c r="B26" s="6" t="s">
        <v>23</v>
      </c>
      <c r="C26" s="9">
        <v>12.2</v>
      </c>
      <c r="D26" s="10" t="s">
        <v>200</v>
      </c>
    </row>
    <row r="27" spans="1:4" x14ac:dyDescent="0.2">
      <c r="A27" s="6" t="str">
        <f t="shared" si="0"/>
        <v>FLH</v>
      </c>
      <c r="B27" s="6" t="s">
        <v>64</v>
      </c>
      <c r="C27" s="9">
        <v>51.46</v>
      </c>
      <c r="D27" s="10" t="s">
        <v>200</v>
      </c>
    </row>
    <row r="28" spans="1:4" x14ac:dyDescent="0.2">
      <c r="A28" s="6" t="str">
        <f t="shared" si="0"/>
        <v>FSC</v>
      </c>
      <c r="B28" s="6" t="s">
        <v>65</v>
      </c>
      <c r="C28" s="9">
        <v>356.54</v>
      </c>
      <c r="D28" s="10" t="s">
        <v>200</v>
      </c>
    </row>
    <row r="29" spans="1:4" x14ac:dyDescent="0.2">
      <c r="A29" s="6" t="str">
        <f t="shared" si="0"/>
        <v>F3000 Walk</v>
      </c>
      <c r="B29" s="6" t="s">
        <v>219</v>
      </c>
      <c r="C29" s="9">
        <v>700.33</v>
      </c>
      <c r="D29" s="10" t="s">
        <v>200</v>
      </c>
    </row>
    <row r="30" spans="1:4" x14ac:dyDescent="0.2">
      <c r="A30" s="6" t="str">
        <f t="shared" si="0"/>
        <v>F5000 Walk</v>
      </c>
      <c r="B30" s="6" t="s">
        <v>221</v>
      </c>
      <c r="C30" s="9">
        <v>1202.5999999999999</v>
      </c>
      <c r="D30" s="10" t="s">
        <v>200</v>
      </c>
    </row>
    <row r="31" spans="1:4" x14ac:dyDescent="0.2">
      <c r="A31" s="6" t="str">
        <f t="shared" si="0"/>
        <v>F10K Walk</v>
      </c>
      <c r="B31" s="6" t="s">
        <v>222</v>
      </c>
      <c r="C31" s="9">
        <v>2498</v>
      </c>
      <c r="D31" s="10" t="s">
        <v>200</v>
      </c>
    </row>
    <row r="32" spans="1:4" x14ac:dyDescent="0.2">
      <c r="A32" s="6" t="str">
        <f t="shared" si="0"/>
        <v>F20K Walk</v>
      </c>
      <c r="B32" s="6" t="s">
        <v>223</v>
      </c>
      <c r="C32" s="9">
        <v>5029</v>
      </c>
      <c r="D32" s="10" t="s">
        <v>200</v>
      </c>
    </row>
    <row r="33" spans="1:4" x14ac:dyDescent="0.2">
      <c r="A33" s="6" t="str">
        <f>"M"&amp;B33</f>
        <v>M60m</v>
      </c>
      <c r="B33" s="6" t="s">
        <v>60</v>
      </c>
      <c r="C33" s="9">
        <v>6.34</v>
      </c>
      <c r="D33" s="10" t="s">
        <v>200</v>
      </c>
    </row>
    <row r="34" spans="1:4" x14ac:dyDescent="0.2">
      <c r="A34" s="6" t="str">
        <f t="shared" ref="A34:A63" si="1">"M"&amp;B34</f>
        <v>M100m</v>
      </c>
      <c r="B34" s="6" t="s">
        <v>26</v>
      </c>
      <c r="C34" s="9">
        <v>9.58</v>
      </c>
      <c r="D34" s="10" t="s">
        <v>200</v>
      </c>
    </row>
    <row r="35" spans="1:4" x14ac:dyDescent="0.2">
      <c r="A35" s="6" t="str">
        <f t="shared" si="1"/>
        <v>M200m</v>
      </c>
      <c r="B35" s="6" t="s">
        <v>24</v>
      </c>
      <c r="C35" s="9">
        <v>19.190000000000001</v>
      </c>
      <c r="D35" s="10" t="s">
        <v>200</v>
      </c>
    </row>
    <row r="36" spans="1:4" x14ac:dyDescent="0.2">
      <c r="A36" s="6" t="str">
        <f t="shared" si="1"/>
        <v>M400m</v>
      </c>
      <c r="B36" s="6" t="s">
        <v>27</v>
      </c>
      <c r="C36" s="9">
        <v>43.03</v>
      </c>
      <c r="D36" s="10" t="s">
        <v>200</v>
      </c>
    </row>
    <row r="37" spans="1:4" x14ac:dyDescent="0.2">
      <c r="A37" s="6" t="str">
        <f t="shared" si="1"/>
        <v>M800m</v>
      </c>
      <c r="B37" s="6" t="s">
        <v>22</v>
      </c>
      <c r="C37" s="9">
        <v>100.91</v>
      </c>
      <c r="D37" s="10" t="s">
        <v>200</v>
      </c>
    </row>
    <row r="38" spans="1:4" x14ac:dyDescent="0.2">
      <c r="A38" s="6" t="str">
        <f t="shared" si="1"/>
        <v>M1000m</v>
      </c>
      <c r="B38" s="6" t="s">
        <v>29</v>
      </c>
      <c r="C38" s="9">
        <v>131.96</v>
      </c>
      <c r="D38" s="10" t="s">
        <v>200</v>
      </c>
    </row>
    <row r="39" spans="1:4" x14ac:dyDescent="0.2">
      <c r="A39" s="6" t="str">
        <f t="shared" si="1"/>
        <v>M1500m</v>
      </c>
      <c r="B39" s="6" t="s">
        <v>28</v>
      </c>
      <c r="C39" s="9">
        <v>206</v>
      </c>
      <c r="D39" s="10" t="s">
        <v>200</v>
      </c>
    </row>
    <row r="40" spans="1:4" x14ac:dyDescent="0.2">
      <c r="A40" s="6" t="str">
        <f t="shared" si="1"/>
        <v>MMile</v>
      </c>
      <c r="B40" s="6" t="s">
        <v>201</v>
      </c>
      <c r="C40" s="9">
        <v>223.13</v>
      </c>
      <c r="D40" s="10" t="s">
        <v>200</v>
      </c>
    </row>
    <row r="41" spans="1:4" x14ac:dyDescent="0.2">
      <c r="A41" s="6" t="str">
        <f t="shared" si="1"/>
        <v>M2000m</v>
      </c>
      <c r="B41" s="6" t="s">
        <v>202</v>
      </c>
      <c r="C41" s="9">
        <v>284.79000000000002</v>
      </c>
      <c r="D41" s="10" t="s">
        <v>200</v>
      </c>
    </row>
    <row r="42" spans="1:4" x14ac:dyDescent="0.2">
      <c r="A42" s="6" t="str">
        <f t="shared" si="1"/>
        <v>M3000m</v>
      </c>
      <c r="B42" s="6" t="s">
        <v>61</v>
      </c>
      <c r="C42" s="9">
        <v>440.67</v>
      </c>
      <c r="D42" s="10" t="s">
        <v>200</v>
      </c>
    </row>
    <row r="43" spans="1:4" x14ac:dyDescent="0.2">
      <c r="A43" s="6" t="str">
        <f t="shared" si="1"/>
        <v>M5000m</v>
      </c>
      <c r="B43" s="6" t="s">
        <v>62</v>
      </c>
      <c r="C43" s="9">
        <v>755.36</v>
      </c>
      <c r="D43" s="10" t="s">
        <v>200</v>
      </c>
    </row>
    <row r="44" spans="1:4" x14ac:dyDescent="0.2">
      <c r="A44" s="6" t="str">
        <f t="shared" si="1"/>
        <v>M10000m</v>
      </c>
      <c r="B44" s="6" t="s">
        <v>63</v>
      </c>
      <c r="C44" s="9">
        <v>1571</v>
      </c>
      <c r="D44" s="10" t="s">
        <v>200</v>
      </c>
    </row>
    <row r="45" spans="1:4" x14ac:dyDescent="0.2">
      <c r="A45" s="6" t="str">
        <f t="shared" si="1"/>
        <v>MHalf Marathon</v>
      </c>
      <c r="B45" s="6" t="s">
        <v>203</v>
      </c>
      <c r="C45" s="9">
        <v>3451</v>
      </c>
      <c r="D45" s="10" t="s">
        <v>200</v>
      </c>
    </row>
    <row r="46" spans="1:4" x14ac:dyDescent="0.2">
      <c r="A46" s="6" t="str">
        <f t="shared" si="1"/>
        <v>MMarathon</v>
      </c>
      <c r="B46" s="6" t="s">
        <v>204</v>
      </c>
      <c r="C46" s="9">
        <v>7299</v>
      </c>
      <c r="D46" s="10" t="s">
        <v>200</v>
      </c>
    </row>
    <row r="47" spans="1:4" x14ac:dyDescent="0.2">
      <c r="A47" s="6" t="str">
        <f t="shared" si="1"/>
        <v>MHJ</v>
      </c>
      <c r="B47" s="6" t="s">
        <v>20</v>
      </c>
      <c r="C47" s="9">
        <v>2.4500000000000002</v>
      </c>
      <c r="D47" s="10" t="s">
        <v>236</v>
      </c>
    </row>
    <row r="48" spans="1:4" x14ac:dyDescent="0.2">
      <c r="A48" s="6" t="str">
        <f t="shared" si="1"/>
        <v>MPV</v>
      </c>
      <c r="B48" s="6" t="s">
        <v>25</v>
      </c>
      <c r="C48" s="9">
        <v>6.19</v>
      </c>
      <c r="D48" s="10" t="s">
        <v>236</v>
      </c>
    </row>
    <row r="49" spans="1:4" x14ac:dyDescent="0.2">
      <c r="A49" s="6" t="str">
        <f t="shared" si="1"/>
        <v>MLJ</v>
      </c>
      <c r="B49" s="6" t="s">
        <v>21</v>
      </c>
      <c r="C49" s="9">
        <v>8.9499999999999993</v>
      </c>
      <c r="D49" s="10" t="s">
        <v>236</v>
      </c>
    </row>
    <row r="50" spans="1:4" x14ac:dyDescent="0.2">
      <c r="A50" s="6" t="str">
        <f t="shared" si="1"/>
        <v>MTJ</v>
      </c>
      <c r="B50" s="6" t="s">
        <v>66</v>
      </c>
      <c r="C50" s="9">
        <v>18.29</v>
      </c>
      <c r="D50" s="10" t="s">
        <v>236</v>
      </c>
    </row>
    <row r="51" spans="1:4" x14ac:dyDescent="0.2">
      <c r="A51" s="6" t="str">
        <f t="shared" si="1"/>
        <v>MSP</v>
      </c>
      <c r="B51" s="6" t="s">
        <v>15</v>
      </c>
      <c r="C51" s="11">
        <v>23.37</v>
      </c>
      <c r="D51" s="10" t="s">
        <v>235</v>
      </c>
    </row>
    <row r="52" spans="1:4" x14ac:dyDescent="0.2">
      <c r="A52" s="6" t="str">
        <f t="shared" si="1"/>
        <v>MDT</v>
      </c>
      <c r="B52" s="6" t="s">
        <v>16</v>
      </c>
      <c r="C52" s="11">
        <v>71.86</v>
      </c>
      <c r="D52" s="10" t="s">
        <v>235</v>
      </c>
    </row>
    <row r="53" spans="1:4" x14ac:dyDescent="0.2">
      <c r="A53" s="6" t="str">
        <f t="shared" si="1"/>
        <v>MHT</v>
      </c>
      <c r="B53" s="6" t="s">
        <v>14</v>
      </c>
      <c r="C53" s="11">
        <v>84.86</v>
      </c>
      <c r="D53" s="10" t="s">
        <v>235</v>
      </c>
    </row>
    <row r="54" spans="1:4" x14ac:dyDescent="0.2">
      <c r="A54" s="6" t="str">
        <f t="shared" si="1"/>
        <v>MJT</v>
      </c>
      <c r="B54" s="6" t="s">
        <v>17</v>
      </c>
      <c r="C54" s="9">
        <v>98.48</v>
      </c>
      <c r="D54" s="10" t="s">
        <v>235</v>
      </c>
    </row>
    <row r="55" spans="1:4" x14ac:dyDescent="0.2">
      <c r="A55" s="6" t="str">
        <f t="shared" si="1"/>
        <v>MWT</v>
      </c>
      <c r="B55" s="6" t="s">
        <v>18</v>
      </c>
      <c r="C55" s="9">
        <v>25.86</v>
      </c>
      <c r="D55" s="10" t="s">
        <v>235</v>
      </c>
    </row>
    <row r="56" spans="1:4" x14ac:dyDescent="0.2">
      <c r="A56" s="6" t="str">
        <f t="shared" si="1"/>
        <v>M60mH</v>
      </c>
      <c r="B56" s="6" t="s">
        <v>19</v>
      </c>
      <c r="C56" s="9">
        <v>7.29</v>
      </c>
      <c r="D56" s="10" t="s">
        <v>200</v>
      </c>
    </row>
    <row r="57" spans="1:4" x14ac:dyDescent="0.2">
      <c r="A57" s="6" t="str">
        <f t="shared" si="1"/>
        <v>MSH</v>
      </c>
      <c r="B57" s="6" t="s">
        <v>23</v>
      </c>
      <c r="C57" s="9">
        <v>12.8</v>
      </c>
      <c r="D57" s="10" t="s">
        <v>200</v>
      </c>
    </row>
    <row r="58" spans="1:4" x14ac:dyDescent="0.2">
      <c r="A58" s="6" t="str">
        <f t="shared" si="1"/>
        <v>MLH</v>
      </c>
      <c r="B58" s="6" t="s">
        <v>64</v>
      </c>
      <c r="C58" s="9">
        <v>45.94</v>
      </c>
      <c r="D58" s="10" t="s">
        <v>200</v>
      </c>
    </row>
    <row r="59" spans="1:4" x14ac:dyDescent="0.2">
      <c r="A59" s="6" t="str">
        <f t="shared" si="1"/>
        <v>MSC</v>
      </c>
      <c r="B59" s="6" t="s">
        <v>65</v>
      </c>
      <c r="C59" s="9">
        <v>473.63</v>
      </c>
      <c r="D59" s="10" t="s">
        <v>200</v>
      </c>
    </row>
    <row r="60" spans="1:4" x14ac:dyDescent="0.2">
      <c r="A60" s="6" t="str">
        <f t="shared" si="1"/>
        <v>M3000 Walk</v>
      </c>
      <c r="B60" s="6" t="s">
        <v>219</v>
      </c>
      <c r="C60" s="9">
        <v>647.11</v>
      </c>
      <c r="D60" s="10" t="s">
        <v>200</v>
      </c>
    </row>
    <row r="61" spans="1:4" x14ac:dyDescent="0.2">
      <c r="A61" s="6" t="str">
        <f t="shared" si="1"/>
        <v>M5000 Walk</v>
      </c>
      <c r="B61" s="6" t="s">
        <v>221</v>
      </c>
      <c r="C61" s="9">
        <v>1085.49</v>
      </c>
      <c r="D61" s="10" t="s">
        <v>200</v>
      </c>
    </row>
    <row r="62" spans="1:4" x14ac:dyDescent="0.2">
      <c r="A62" s="6" t="str">
        <f t="shared" si="1"/>
        <v>M10K Walk</v>
      </c>
      <c r="B62" s="6" t="s">
        <v>222</v>
      </c>
      <c r="C62" s="9">
        <v>2231</v>
      </c>
      <c r="D62" s="10" t="s">
        <v>200</v>
      </c>
    </row>
    <row r="63" spans="1:4" x14ac:dyDescent="0.2">
      <c r="A63" s="6" t="str">
        <f t="shared" si="1"/>
        <v>M20K Walk</v>
      </c>
      <c r="B63" s="6" t="s">
        <v>223</v>
      </c>
      <c r="C63" s="9">
        <v>4596</v>
      </c>
      <c r="D63" s="10" t="s">
        <v>200</v>
      </c>
    </row>
    <row r="64" spans="1:4" x14ac:dyDescent="0.2"/>
    <row r="65" x14ac:dyDescent="0.2"/>
  </sheetData>
  <sheetProtection algorithmName="SHA-512" hashValue="IAJArUD9zPv1tqUablL70hyB7/43LpD8By2wUsxNv6ItntuXmRMJ4RkurqLWQbi74mZbwAOx89ZIyUgV82cT3w==" saltValue="g5kAXObq+w99a4kvujDxyw==" spinCount="100000" sheet="1" objects="1" scenarios="1"/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s="1" t="s">
        <v>229</v>
      </c>
    </row>
    <row r="2" spans="1:1" x14ac:dyDescent="0.2">
      <c r="A2" s="1" t="s">
        <v>228</v>
      </c>
    </row>
  </sheetData>
  <sheetProtection algorithmName="SHA-512" hashValue="Bx7rWw0XhmU8vUNKt08OwAt/p2A7I27OJHTteq+28QN8s3Dh/mOh0p9qYG/8H03uT4nhHilY0GObbZOmyI+Mbw==" saltValue="Ow5KAEhvdbLX0JnJbWUZr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5F9D86E19EA4A8A9AD29BB5EEDC7C" ma:contentTypeVersion="6" ma:contentTypeDescription="Create a new document." ma:contentTypeScope="" ma:versionID="3183a35af00d5358471d0451c958c7c0">
  <xsd:schema xmlns:xsd="http://www.w3.org/2001/XMLSchema" xmlns:xs="http://www.w3.org/2001/XMLSchema" xmlns:p="http://schemas.microsoft.com/office/2006/metadata/properties" xmlns:ns2="3805505d-e455-4657-93de-f5db461d748d" xmlns:ns3="151c7241-c6a9-4954-8891-27f4fa811b49" targetNamespace="http://schemas.microsoft.com/office/2006/metadata/properties" ma:root="true" ma:fieldsID="706fb6c5982c9f8fb472997d6870ef43" ns2:_="" ns3:_="">
    <xsd:import namespace="3805505d-e455-4657-93de-f5db461d748d"/>
    <xsd:import namespace="151c7241-c6a9-4954-8891-27f4fa811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5505d-e455-4657-93de-f5db461d74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c7241-c6a9-4954-8891-27f4fa811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8432F4-059A-4B61-9DA3-5C8CC961E58F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151c7241-c6a9-4954-8891-27f4fa811b49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3805505d-e455-4657-93de-f5db461d74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F253F4-737F-49E9-9117-85EFE4C51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05505d-e455-4657-93de-f5db461d748d"/>
    <ds:schemaRef ds:uri="151c7241-c6a9-4954-8891-27f4fa811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32D1C5-9B8C-4B7E-97BA-3AEE817810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Age Grade Calculator</vt:lpstr>
      <vt:lpstr>Factors</vt:lpstr>
      <vt:lpstr>Scoring Coefficients</vt:lpstr>
      <vt:lpstr>Standard</vt:lpstr>
      <vt:lpstr>Pulldowns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Sandy</dc:creator>
  <cp:keywords/>
  <dc:description/>
  <cp:lastModifiedBy>rfea</cp:lastModifiedBy>
  <cp:revision/>
  <cp:lastPrinted>2022-03-11T06:02:23Z</cp:lastPrinted>
  <dcterms:created xsi:type="dcterms:W3CDTF">1999-04-02T22:31:36Z</dcterms:created>
  <dcterms:modified xsi:type="dcterms:W3CDTF">2023-01-04T16:45:00Z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0x010100F545F9D86E19EA4A8A9AD29BB5EEDC7C</vt:lpwstr>
  </property>
</Properties>
</file>